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نشر اللكتروني 2025\جداول 2025\الحنطة والشعير2025 تقرير\"/>
    </mc:Choice>
  </mc:AlternateContent>
  <bookViews>
    <workbookView xWindow="-120" yWindow="-120" windowWidth="29040" windowHeight="15720" tabRatio="865" activeTab="7"/>
  </bookViews>
  <sheets>
    <sheet name="جدول 1" sheetId="1" r:id="rId1"/>
    <sheet name="جدول 2" sheetId="21" r:id="rId2"/>
    <sheet name="جدول3" sheetId="3" r:id="rId3"/>
    <sheet name="جدول4و5" sheetId="4" r:id="rId4"/>
    <sheet name="جدول6" sheetId="8" r:id="rId5"/>
    <sheet name="جدول7" sheetId="22" r:id="rId6"/>
    <sheet name="جدول8" sheetId="11" r:id="rId7"/>
    <sheet name="جدول10و9" sheetId="12" r:id="rId8"/>
    <sheet name="جدول13" sheetId="14" r:id="rId9"/>
  </sheets>
  <calcPr calcId="162913"/>
  <fileRecoveryPr autoRecover="0"/>
</workbook>
</file>

<file path=xl/calcChain.xml><?xml version="1.0" encoding="utf-8"?>
<calcChain xmlns="http://schemas.openxmlformats.org/spreadsheetml/2006/main">
  <c r="B9" i="21" l="1"/>
  <c r="F9" i="21"/>
  <c r="G9" i="21"/>
  <c r="E23" i="3"/>
  <c r="D23" i="3"/>
  <c r="C23" i="3"/>
  <c r="G37" i="4"/>
  <c r="D11" i="21"/>
  <c r="C23" i="11" l="1"/>
  <c r="B23" i="11" s="1"/>
  <c r="E23" i="11"/>
  <c r="C35" i="12"/>
  <c r="D35" i="12"/>
  <c r="E35" i="12"/>
  <c r="B34" i="12"/>
  <c r="D24" i="1" l="1"/>
  <c r="D18" i="1"/>
  <c r="D12" i="1"/>
  <c r="B15" i="3" l="1"/>
  <c r="B17" i="3"/>
  <c r="B32" i="4"/>
  <c r="B9" i="12" l="1"/>
  <c r="B10" i="12"/>
  <c r="B8" i="12"/>
  <c r="B22" i="12"/>
  <c r="B23" i="12"/>
  <c r="B24" i="12"/>
  <c r="B26" i="12"/>
  <c r="B27" i="12"/>
  <c r="B29" i="12"/>
  <c r="B31" i="12"/>
  <c r="B32" i="12"/>
  <c r="B21" i="12"/>
  <c r="C9" i="14"/>
  <c r="B24" i="4"/>
  <c r="B25" i="4"/>
  <c r="B26" i="4"/>
  <c r="B27" i="4"/>
  <c r="B28" i="4"/>
  <c r="B29" i="4"/>
  <c r="B30" i="4"/>
  <c r="B31" i="4"/>
  <c r="B33" i="4"/>
  <c r="B34" i="4"/>
  <c r="B35" i="4"/>
  <c r="B36" i="4"/>
  <c r="B37" i="4"/>
  <c r="F37" i="4" s="1"/>
  <c r="B23" i="4"/>
  <c r="B10" i="4"/>
  <c r="B11" i="4"/>
  <c r="B12" i="4"/>
  <c r="B9" i="4"/>
  <c r="B9" i="3"/>
  <c r="B10" i="3"/>
  <c r="B11" i="3"/>
  <c r="B12" i="3"/>
  <c r="B13" i="3"/>
  <c r="B14" i="3"/>
  <c r="B16" i="3"/>
  <c r="B18" i="3"/>
  <c r="B19" i="3"/>
  <c r="B20" i="3"/>
  <c r="B21" i="3"/>
  <c r="B22" i="3"/>
  <c r="B8" i="3"/>
  <c r="B10" i="21"/>
  <c r="F10" i="21" s="1"/>
  <c r="B22" i="11"/>
  <c r="H22" i="11" s="1"/>
  <c r="B23" i="3" l="1"/>
  <c r="B9" i="11"/>
  <c r="B10" i="11"/>
  <c r="B11" i="11"/>
  <c r="B12" i="11"/>
  <c r="B14" i="11"/>
  <c r="B15" i="11"/>
  <c r="B16" i="11"/>
  <c r="B17" i="11"/>
  <c r="B19" i="11"/>
  <c r="B20" i="11"/>
  <c r="B8" i="11"/>
  <c r="G13" i="11"/>
  <c r="G22" i="11" l="1"/>
  <c r="H33" i="12" l="1"/>
  <c r="G33" i="12"/>
  <c r="H32" i="12"/>
  <c r="G32" i="12"/>
  <c r="G8" i="11" l="1"/>
  <c r="H8" i="11" l="1"/>
  <c r="H10" i="11"/>
  <c r="H13" i="11"/>
  <c r="H15" i="11"/>
  <c r="H16" i="11"/>
  <c r="H18" i="11"/>
  <c r="H19" i="11"/>
  <c r="H20" i="11"/>
  <c r="H21" i="11"/>
  <c r="E38" i="4" l="1"/>
  <c r="E13" i="4"/>
  <c r="F22" i="3"/>
  <c r="F11" i="1" l="1"/>
  <c r="D13" i="4" l="1"/>
  <c r="E11" i="21"/>
  <c r="F21" i="3" l="1"/>
  <c r="F8" i="3" l="1"/>
  <c r="D11" i="1" l="1"/>
  <c r="C13" i="4" l="1"/>
  <c r="G13" i="4" l="1"/>
  <c r="B13" i="4"/>
  <c r="F13" i="4" s="1"/>
  <c r="F9" i="4"/>
  <c r="G15" i="3" l="1"/>
  <c r="H8" i="3" l="1"/>
  <c r="C11" i="21"/>
  <c r="B11" i="21" l="1"/>
  <c r="D38" i="4" l="1"/>
  <c r="C38" i="4"/>
  <c r="G10" i="21"/>
  <c r="B38" i="4" l="1"/>
  <c r="F22" i="1"/>
  <c r="F10" i="1"/>
  <c r="D22" i="1"/>
  <c r="D16" i="1"/>
  <c r="D10" i="1"/>
  <c r="D11" i="12" l="1"/>
  <c r="C11" i="12"/>
  <c r="H23" i="11" l="1"/>
  <c r="G9" i="11"/>
  <c r="G12" i="4"/>
  <c r="G11" i="4"/>
  <c r="G10" i="4"/>
  <c r="F11" i="4"/>
  <c r="G11" i="21" l="1"/>
  <c r="F11" i="21"/>
  <c r="F13" i="3" l="1"/>
  <c r="F14" i="1" l="1"/>
  <c r="F10" i="22" l="1"/>
  <c r="E10" i="22"/>
  <c r="G9" i="22"/>
  <c r="H8" i="22"/>
  <c r="G8" i="22"/>
  <c r="H10" i="22" l="1"/>
  <c r="G10" i="22"/>
  <c r="F20" i="1" l="1"/>
  <c r="D20" i="1"/>
  <c r="F8" i="1"/>
  <c r="D14" i="1"/>
  <c r="D8" i="1"/>
  <c r="H23" i="3" l="1"/>
  <c r="F17" i="3"/>
  <c r="F18" i="3"/>
  <c r="F11" i="3"/>
  <c r="F19" i="3"/>
  <c r="F16" i="3"/>
  <c r="F20" i="3"/>
  <c r="F14" i="3"/>
  <c r="F15" i="3"/>
  <c r="I10" i="11" l="1"/>
  <c r="I11" i="11"/>
  <c r="I13" i="11"/>
  <c r="I15" i="11"/>
  <c r="I16" i="11"/>
  <c r="I18" i="11"/>
  <c r="I19" i="11"/>
  <c r="I20" i="11"/>
  <c r="I21" i="11"/>
  <c r="G17" i="11" l="1"/>
  <c r="G20" i="11"/>
  <c r="G23" i="11"/>
  <c r="G19" i="11"/>
  <c r="G18" i="11"/>
  <c r="G15" i="11"/>
  <c r="G11" i="11"/>
  <c r="G16" i="11"/>
  <c r="G14" i="11"/>
  <c r="G12" i="11"/>
  <c r="G10" i="11"/>
  <c r="I23" i="11"/>
  <c r="G8" i="12"/>
  <c r="F11" i="12"/>
  <c r="E11" i="12"/>
  <c r="G11" i="12" l="1"/>
  <c r="F10" i="4"/>
  <c r="F12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G23" i="4"/>
  <c r="F23" i="4"/>
  <c r="G9" i="4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G9" i="3"/>
  <c r="G10" i="3"/>
  <c r="G11" i="3"/>
  <c r="G12" i="3"/>
  <c r="G13" i="3"/>
  <c r="G14" i="3"/>
  <c r="G16" i="3"/>
  <c r="G17" i="3"/>
  <c r="G18" i="3"/>
  <c r="G19" i="3"/>
  <c r="G21" i="3"/>
  <c r="G22" i="3"/>
  <c r="G23" i="3"/>
  <c r="G8" i="3"/>
  <c r="F38" i="4" l="1"/>
  <c r="G38" i="4"/>
  <c r="H23" i="12" l="1"/>
  <c r="H25" i="12"/>
  <c r="H27" i="12"/>
  <c r="H30" i="12"/>
  <c r="H31" i="12"/>
  <c r="H35" i="12"/>
  <c r="G25" i="12"/>
  <c r="G27" i="12"/>
  <c r="G28" i="12"/>
  <c r="G30" i="12"/>
  <c r="G31" i="12"/>
  <c r="G35" i="12"/>
  <c r="H22" i="12"/>
  <c r="G22" i="12"/>
</calcChain>
</file>

<file path=xl/sharedStrings.xml><?xml version="1.0" encoding="utf-8"?>
<sst xmlns="http://schemas.openxmlformats.org/spreadsheetml/2006/main" count="427" uniqueCount="152">
  <si>
    <t>جدول رقم (1)</t>
  </si>
  <si>
    <t xml:space="preserve">  Table (1)                                                                                                                                                                        </t>
  </si>
  <si>
    <t>التفاصيل</t>
  </si>
  <si>
    <t>المحصول      Crop</t>
  </si>
  <si>
    <t>Details</t>
  </si>
  <si>
    <t>الحنطة</t>
  </si>
  <si>
    <t>الشعير</t>
  </si>
  <si>
    <t>Wheat</t>
  </si>
  <si>
    <t xml:space="preserve">المساحة المزروعة </t>
  </si>
  <si>
    <t>Cultivated area</t>
  </si>
  <si>
    <t>average yield</t>
  </si>
  <si>
    <t>(دونم)</t>
  </si>
  <si>
    <t>(Donum)</t>
  </si>
  <si>
    <t>المساحة المحصودة</t>
  </si>
  <si>
    <t>المساحة المتضررة</t>
  </si>
  <si>
    <t>مساحة العلف الاخضر</t>
  </si>
  <si>
    <t>production (Ton)</t>
  </si>
  <si>
    <t>Total area</t>
  </si>
  <si>
    <t>Harvested area</t>
  </si>
  <si>
    <t>Damaged area</t>
  </si>
  <si>
    <t>Green forage area</t>
  </si>
  <si>
    <t>المجموع</t>
  </si>
  <si>
    <t>Total</t>
  </si>
  <si>
    <t xml:space="preserve"> متوسط الغلة </t>
  </si>
  <si>
    <t>KG/Donum</t>
  </si>
  <si>
    <t xml:space="preserve"> (كغم / دونم) </t>
  </si>
  <si>
    <t xml:space="preserve">  جدول رقم (2)</t>
  </si>
  <si>
    <t>Barley</t>
  </si>
  <si>
    <t>كركوك</t>
  </si>
  <si>
    <t>المحافظات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</si>
  <si>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</si>
  <si>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</si>
  <si>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</si>
  <si>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</si>
  <si>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</si>
  <si>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</si>
  <si>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</si>
  <si>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</si>
  <si>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 xml:space="preserve">ذي قار </t>
  </si>
  <si>
    <t>ميسان</t>
  </si>
  <si>
    <t>البصرة</t>
  </si>
  <si>
    <t xml:space="preserve">  جدول رقم (4)</t>
  </si>
  <si>
    <t xml:space="preserve">  Table (4)                                                                                                                                                                        </t>
  </si>
  <si>
    <t>Kirkuk</t>
  </si>
  <si>
    <t>Diala</t>
  </si>
  <si>
    <t>Baghdad</t>
  </si>
  <si>
    <t>Babylon</t>
  </si>
  <si>
    <t>Al-Najaf</t>
  </si>
  <si>
    <t>Al-Qadisiya</t>
  </si>
  <si>
    <t>Al-Muthnna</t>
  </si>
  <si>
    <t>Thi Qar</t>
  </si>
  <si>
    <t xml:space="preserve">  جدول رقم (5)</t>
  </si>
  <si>
    <t>Karbala</t>
  </si>
  <si>
    <t>Wasit</t>
  </si>
  <si>
    <t>Al-Basra</t>
  </si>
  <si>
    <t>Maysan</t>
  </si>
  <si>
    <t>ذي قار</t>
  </si>
  <si>
    <t xml:space="preserve">  جدول رقم (6)</t>
  </si>
  <si>
    <t>متوسط غلة التبن (كغم)</t>
  </si>
  <si>
    <t>النسبة المئوية %</t>
  </si>
  <si>
    <t>Crop</t>
  </si>
  <si>
    <t>المساحة المحصودة (دونم)</t>
  </si>
  <si>
    <t>Harvested area (Donum)</t>
  </si>
  <si>
    <t>Governerates</t>
  </si>
  <si>
    <t>متوسط غلة التبن (كغم/دونم)</t>
  </si>
  <si>
    <t xml:space="preserve">  Wheat hay average yield (kg/Donum)</t>
  </si>
  <si>
    <t>المحصول</t>
  </si>
  <si>
    <t xml:space="preserve">  Table (5)                                                                                                                                                                        </t>
  </si>
  <si>
    <t xml:space="preserve">  Table (6)                                                                                                                                                                        </t>
  </si>
  <si>
    <t xml:space="preserve">  Table (11)                                                                                                                                                                        </t>
  </si>
  <si>
    <t>Thi-Qar</t>
  </si>
  <si>
    <t xml:space="preserve">المساحة المحصودة </t>
  </si>
  <si>
    <t>Governorates</t>
  </si>
  <si>
    <t>نسبة التغير السنوية %</t>
  </si>
  <si>
    <t>نسبة التغير السنوية%</t>
  </si>
  <si>
    <t>Ninevah</t>
  </si>
  <si>
    <t>Anbar</t>
  </si>
  <si>
    <t>Salah-Aldeen</t>
  </si>
  <si>
    <t>الانبار</t>
  </si>
  <si>
    <t>صلاح الدين</t>
  </si>
  <si>
    <t>نينوى</t>
  </si>
  <si>
    <t xml:space="preserve">  جدول رقم (8)</t>
  </si>
  <si>
    <t xml:space="preserve">  Table (8)                                                                                                                                                                        </t>
  </si>
  <si>
    <t xml:space="preserve">  جدول رقم (9)</t>
  </si>
  <si>
    <t>AL-Anbar</t>
  </si>
  <si>
    <t>Average Yield (Kg/Donum)</t>
  </si>
  <si>
    <t xml:space="preserve">  Barley hay production (ton)</t>
  </si>
  <si>
    <t>Table (2)</t>
  </si>
  <si>
    <t>الارواء</t>
  </si>
  <si>
    <t>Irrigation</t>
  </si>
  <si>
    <t>المروية</t>
  </si>
  <si>
    <t>الديمية</t>
  </si>
  <si>
    <t xml:space="preserve">  Table (9)                                                                                                                                                                        </t>
  </si>
  <si>
    <t xml:space="preserve">  جدول رقم (11)</t>
  </si>
  <si>
    <t xml:space="preserve">  جدول رقم (10)</t>
  </si>
  <si>
    <t xml:space="preserve">  Table (10)                                                                                                                                                                        </t>
  </si>
  <si>
    <t>السنوات</t>
  </si>
  <si>
    <t>yaer</t>
  </si>
  <si>
    <t xml:space="preserve">  Barley hay average yield (kg)</t>
  </si>
  <si>
    <t xml:space="preserve">صلاح الدين </t>
  </si>
  <si>
    <t xml:space="preserve"> إجمالي المساحة     المزروعة  (1000) دونم</t>
  </si>
  <si>
    <t>(طن)</t>
  </si>
  <si>
    <t xml:space="preserve">Irrigated                   </t>
  </si>
  <si>
    <t xml:space="preserve">Total                       </t>
  </si>
  <si>
    <t>Cultivated area, average yield per donum and product of Wheat by the mean of irrigation of private</t>
  </si>
  <si>
    <t xml:space="preserve">  Irrigated</t>
  </si>
  <si>
    <t xml:space="preserve">  Rain fed</t>
  </si>
  <si>
    <t xml:space="preserve">  Total</t>
  </si>
  <si>
    <t>كمية الإنتاج  (1000) طن</t>
  </si>
  <si>
    <t>الإرواء</t>
  </si>
  <si>
    <t xml:space="preserve"> إجمالي المساحة</t>
  </si>
  <si>
    <t xml:space="preserve">   الإنتاج    (طن)</t>
  </si>
  <si>
    <t>إجمالي المساحة</t>
  </si>
  <si>
    <t xml:space="preserve">       إنتاج التبن        (طن)</t>
  </si>
  <si>
    <t>مساحة العلف الأخضر</t>
  </si>
  <si>
    <t xml:space="preserve">      إنتاج التبن      (طن)</t>
  </si>
  <si>
    <t xml:space="preserve"> Wheat hay production (ton)</t>
  </si>
  <si>
    <t>Cultivated Area (1000) Donum</t>
  </si>
  <si>
    <t xml:space="preserve">    Production        (1000) Ton</t>
  </si>
  <si>
    <t xml:space="preserve"> Rain fed                         </t>
  </si>
  <si>
    <t xml:space="preserve">      الإنتاج    </t>
  </si>
  <si>
    <t xml:space="preserve">   الإنتاج (طن)</t>
  </si>
  <si>
    <t xml:space="preserve">   الإنتاج  (طن)</t>
  </si>
  <si>
    <t xml:space="preserve">  جدول رقم (3)</t>
  </si>
  <si>
    <t xml:space="preserve">  Table (3)                                                                                                                                                                        </t>
  </si>
  <si>
    <t xml:space="preserve">  جدول رقم (7)</t>
  </si>
  <si>
    <t xml:space="preserve">  Table (7)                                                                                                                                                                        </t>
  </si>
  <si>
    <t>*عدا إقليم كردستان وبعض القرى في المحافظات نينوى ،كركوك ،ديالى،الانبار وصلاح الدين .</t>
  </si>
  <si>
    <t xml:space="preserve">المساحة المزروعة ومتوسط غلة الدونم الواحد وكمية الإنتاج في المناطق الديمية لمحصول الحنطة حسب </t>
  </si>
  <si>
    <t>Cultivated area, average yield  per donum and production of barley by governorate for 2025</t>
  </si>
  <si>
    <t>المساحة المزروعة ومتوسط غلة الدونم الواحد وكمية الإنتاج لمحصول الشعير حسب المحافظات لسنة 2025</t>
  </si>
  <si>
    <t xml:space="preserve">المساحة المزروعة ومتوسط غلة الدونم الواحد وكمية الإنتاج في المناطق المروية لمحصول الشعير حسب المحافظات للقطاع الخاص لسنة 2025 </t>
  </si>
  <si>
    <t>Cultivated area, average yield per donum and quantity of barley production in irrigated area for private sector by governorate for 2025</t>
  </si>
  <si>
    <t xml:space="preserve">المساحة المزروعة ومتوسط غلة الدونم الواحد وكمية الإنتاج في المناطق الديمية لمحصول الشعير حسب المحافظات للقطاع الخاص لسنة  2025  </t>
  </si>
  <si>
    <t xml:space="preserve"> Cultivated area, average yield per donum and quantity of Barley production in rain fed area for private sector by governorate for 2025</t>
  </si>
  <si>
    <t>المساحة المحصودة ومتوسط غلة الدونم الواحد والإنتاج  لتبن الشعير للقطاع الخاص لسنة 2025</t>
  </si>
  <si>
    <t xml:space="preserve"> Area harvested, average yield per donum and production of  Barley hay of Private Sector for 2025</t>
  </si>
  <si>
    <t xml:space="preserve">Comparison of  cultivated area, production quantity and average yield of Wheat and Barley for (2020-2025)  </t>
  </si>
  <si>
    <t xml:space="preserve"> المساحة المزروعة ومتوسط غلة الدونم الواحد وكمية الإنتاج لمحصول الحنطة حسب طريقة الإرواء للقطاع الخاص لسنة 2025 </t>
  </si>
  <si>
    <t>sector for 2025</t>
  </si>
  <si>
    <t>Cultivated area, average yield per donum and production of Wheat by governerate for 2025</t>
  </si>
  <si>
    <t>المساحة المزروعة ومتوسط غلة الدونم الواحد وكمية الإنتاج لمحصول الحنطة حسب المحافظات لسنة 2025</t>
  </si>
  <si>
    <t xml:space="preserve">Cultivated area, average yield per donum and quantity of wheat production  in rain fed area  by governorate for 2025  </t>
  </si>
  <si>
    <t>المحافظات لسنة 2025</t>
  </si>
  <si>
    <t xml:space="preserve">المساحة المزروعة ومتوسط غلة الدونم الواحد وكمية الإنتاج في المناطق المروية لمحصول الحنطة حسب المحافظات للقطاع الخاص لسنة 2025  </t>
  </si>
  <si>
    <t>Cultivated area, average yield per donum and production quantity of Wheat in irrigated area for private sector by governorate  for 2025</t>
  </si>
  <si>
    <t>المساحة المحصودة ومتوسط غلة الدونم الواحد والإنتاج  لتبن الحنطة للقطاع الخاص لسنة 2025</t>
  </si>
  <si>
    <t xml:space="preserve"> Area harvested, average yield per donum and production of wheat hay  of private Sector for 2025</t>
  </si>
  <si>
    <t>المساحة المزروعة ومتوسط غلة الدونم الواحد وكمية الإنتاج لمحصول الشعير حسب طريقة الإرواء للقطاع الخاص لسنة 2025</t>
  </si>
  <si>
    <t>Cultivated area, average yield per donum and barley product by the mean of irrigation of private sector for 2025</t>
  </si>
  <si>
    <t xml:space="preserve">  متوسط الغلة      (كغم / دونم)</t>
  </si>
  <si>
    <t>مقارنة المساحة المزروعة وكمية الإنتاج ومتوسط الغلة لمحصولي الحنطة والشعير للسنوات (2020 - 2025)*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</si>
</sst>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.4"/>
      <color theme="1"/>
      <name val="Arial"/>
      <family val="2"/>
    </font>
    <font>
      <b/>
      <sz val="9.3000000000000007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8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readingOrder="2"/>
    </xf>
    <xf numFmtId="0" fontId="3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9" fillId="0" borderId="0" xfId="0" applyFont="1"/>
    <xf numFmtId="1" fontId="0" fillId="0" borderId="0" xfId="0" applyNumberFormat="1"/>
    <xf numFmtId="0" fontId="3" fillId="0" borderId="0" xfId="0" applyFont="1" applyAlignment="1">
      <alignment vertical="center" readingOrder="2"/>
    </xf>
    <xf numFmtId="0" fontId="10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wrapText="1" readingOrder="1"/>
    </xf>
    <xf numFmtId="0" fontId="3" fillId="0" borderId="14" xfId="0" applyFont="1" applyBorder="1" applyAlignment="1">
      <alignment vertical="center" readingOrder="2"/>
    </xf>
    <xf numFmtId="164" fontId="3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vertical="center"/>
    </xf>
    <xf numFmtId="0" fontId="13" fillId="0" borderId="0" xfId="0" applyFont="1" applyAlignment="1">
      <alignment vertical="center" readingOrder="2"/>
    </xf>
    <xf numFmtId="0" fontId="0" fillId="2" borderId="0" xfId="0" applyFill="1"/>
    <xf numFmtId="0" fontId="0" fillId="2" borderId="0" xfId="0" applyFill="1" applyAlignment="1">
      <alignment wrapText="1"/>
    </xf>
    <xf numFmtId="0" fontId="2" fillId="0" borderId="13" xfId="0" applyFont="1" applyBorder="1" applyAlignment="1">
      <alignment horizontal="right" vertical="center"/>
    </xf>
    <xf numFmtId="0" fontId="14" fillId="0" borderId="0" xfId="0" applyFont="1"/>
    <xf numFmtId="0" fontId="4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3" fontId="3" fillId="0" borderId="12" xfId="0" applyNumberFormat="1" applyFont="1" applyBorder="1" applyAlignment="1">
      <alignment vertical="center"/>
    </xf>
    <xf numFmtId="3" fontId="3" fillId="0" borderId="12" xfId="0" applyNumberFormat="1" applyFont="1" applyBorder="1" applyAlignment="1">
      <alignment horizontal="right" vertical="center"/>
    </xf>
    <xf numFmtId="3" fontId="3" fillId="2" borderId="12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 readingOrder="2"/>
    </xf>
    <xf numFmtId="0" fontId="3" fillId="0" borderId="4" xfId="0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right" vertical="center"/>
    </xf>
    <xf numFmtId="3" fontId="15" fillId="0" borderId="12" xfId="0" applyNumberFormat="1" applyFont="1" applyBorder="1" applyAlignment="1">
      <alignment vertical="center"/>
    </xf>
    <xf numFmtId="164" fontId="15" fillId="0" borderId="12" xfId="0" applyNumberFormat="1" applyFont="1" applyBorder="1" applyAlignment="1">
      <alignment horizontal="right" vertical="center"/>
    </xf>
    <xf numFmtId="164" fontId="15" fillId="0" borderId="12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4" fontId="15" fillId="0" borderId="10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 wrapText="1" readingOrder="2"/>
    </xf>
    <xf numFmtId="0" fontId="15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3" fontId="15" fillId="2" borderId="1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3" fontId="15" fillId="0" borderId="12" xfId="0" applyNumberFormat="1" applyFont="1" applyBorder="1" applyAlignment="1">
      <alignment horizontal="center" vertical="center"/>
    </xf>
    <xf numFmtId="164" fontId="15" fillId="0" borderId="1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left"/>
    </xf>
    <xf numFmtId="0" fontId="2" fillId="0" borderId="0" xfId="0" applyFont="1" applyAlignment="1">
      <alignment horizontal="right" vertical="center" readingOrder="2"/>
    </xf>
    <xf numFmtId="0" fontId="2" fillId="0" borderId="0" xfId="0" applyFont="1" applyAlignment="1">
      <alignment vertical="center" readingOrder="2"/>
    </xf>
    <xf numFmtId="0" fontId="2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13" xfId="0" applyFont="1" applyBorder="1"/>
    <xf numFmtId="0" fontId="7" fillId="0" borderId="13" xfId="0" applyFont="1" applyBorder="1" applyAlignment="1">
      <alignment horizontal="right"/>
    </xf>
    <xf numFmtId="3" fontId="15" fillId="0" borderId="2" xfId="0" applyNumberFormat="1" applyFont="1" applyBorder="1" applyAlignment="1">
      <alignment horizontal="right" vertical="center"/>
    </xf>
    <xf numFmtId="164" fontId="15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164" fontId="15" fillId="0" borderId="1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/>
    <xf numFmtId="0" fontId="15" fillId="0" borderId="10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vertical="center" wrapText="1" readingOrder="2"/>
    </xf>
    <xf numFmtId="0" fontId="2" fillId="0" borderId="0" xfId="0" applyFont="1" applyAlignment="1">
      <alignment vertical="center" wrapText="1" readingOrder="2"/>
    </xf>
    <xf numFmtId="0" fontId="16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0" fillId="0" borderId="0" xfId="0" applyNumberFormat="1"/>
    <xf numFmtId="164" fontId="15" fillId="0" borderId="12" xfId="0" applyNumberFormat="1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164" fontId="15" fillId="0" borderId="12" xfId="0" applyNumberFormat="1" applyFont="1" applyBorder="1" applyAlignment="1">
      <alignment horizontal="left" vertical="center" wrapText="1" readingOrder="1"/>
    </xf>
    <xf numFmtId="165" fontId="15" fillId="0" borderId="12" xfId="0" applyNumberFormat="1" applyFont="1" applyBorder="1" applyAlignment="1">
      <alignment vertical="center" wrapText="1" readingOrder="1"/>
    </xf>
    <xf numFmtId="164" fontId="15" fillId="2" borderId="12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164" fontId="15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vertical="center" readingOrder="2"/>
    </xf>
    <xf numFmtId="0" fontId="21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 readingOrder="1"/>
    </xf>
    <xf numFmtId="0" fontId="15" fillId="0" borderId="4" xfId="0" applyFont="1" applyBorder="1" applyAlignment="1">
      <alignment wrapText="1" readingOrder="1"/>
    </xf>
    <xf numFmtId="0" fontId="15" fillId="0" borderId="4" xfId="0" applyFont="1" applyBorder="1" applyAlignment="1">
      <alignment vertical="center" wrapText="1" readingOrder="1"/>
    </xf>
    <xf numFmtId="165" fontId="15" fillId="2" borderId="12" xfId="0" applyNumberFormat="1" applyFont="1" applyFill="1" applyBorder="1" applyAlignment="1">
      <alignment vertical="center" wrapText="1" readingOrder="1"/>
    </xf>
    <xf numFmtId="0" fontId="15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 readingOrder="2"/>
    </xf>
    <xf numFmtId="0" fontId="18" fillId="0" borderId="14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 readingOrder="2"/>
    </xf>
    <xf numFmtId="0" fontId="15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readingOrder="2"/>
    </xf>
    <xf numFmtId="0" fontId="3" fillId="0" borderId="14" xfId="0" applyFont="1" applyBorder="1" applyAlignment="1">
      <alignment horizontal="right" vertical="center" readingOrder="2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rightToLeft="1" topLeftCell="A8" zoomScale="110" zoomScaleNormal="110" workbookViewId="0">
      <selection activeCell="C19" sqref="C19"/>
    </sheetView>
  </sheetViews>
  <sheetFormatPr defaultRowHeight="14.4" x14ac:dyDescent="0.3"/>
  <cols>
    <col min="1" max="1" width="12.109375" customWidth="1"/>
    <col min="2" max="2" width="9.6640625" customWidth="1"/>
    <col min="3" max="3" width="10.109375" customWidth="1"/>
    <col min="4" max="4" width="11.109375" customWidth="1"/>
    <col min="5" max="5" width="10.33203125" customWidth="1"/>
    <col min="6" max="6" width="9.6640625" customWidth="1"/>
    <col min="7" max="7" width="19.5546875" customWidth="1"/>
  </cols>
  <sheetData>
    <row r="1" spans="1:7" ht="33" customHeight="1" x14ac:dyDescent="0.3">
      <c r="A1" s="126" t="s">
        <v>151</v>
      </c>
      <c r="B1" s="126"/>
      <c r="C1" s="126"/>
      <c r="D1" s="126"/>
      <c r="E1" s="126"/>
      <c r="F1" s="126"/>
      <c r="G1" s="126"/>
    </row>
    <row r="2" spans="1:7" ht="32.25" customHeight="1" x14ac:dyDescent="0.3">
      <c r="A2" s="127" t="s">
        <v>137</v>
      </c>
      <c r="B2" s="127"/>
      <c r="C2" s="127"/>
      <c r="D2" s="127"/>
      <c r="E2" s="127"/>
      <c r="F2" s="127"/>
      <c r="G2" s="127"/>
    </row>
    <row r="3" spans="1:7" ht="21" customHeight="1" x14ac:dyDescent="0.3">
      <c r="A3" s="138" t="s">
        <v>0</v>
      </c>
      <c r="B3" s="138"/>
      <c r="C3" s="1"/>
      <c r="D3" s="1"/>
      <c r="E3" s="1"/>
      <c r="F3" s="1"/>
      <c r="G3" s="52" t="s">
        <v>1</v>
      </c>
    </row>
    <row r="4" spans="1:7" ht="15.75" customHeight="1" x14ac:dyDescent="0.3">
      <c r="A4" s="128" t="s">
        <v>2</v>
      </c>
      <c r="B4" s="136" t="s">
        <v>96</v>
      </c>
      <c r="C4" s="134" t="s">
        <v>3</v>
      </c>
      <c r="D4" s="135"/>
      <c r="E4" s="135"/>
      <c r="F4" s="128"/>
      <c r="G4" s="131" t="s">
        <v>4</v>
      </c>
    </row>
    <row r="5" spans="1:7" ht="15" customHeight="1" x14ac:dyDescent="0.3">
      <c r="A5" s="129"/>
      <c r="B5" s="137"/>
      <c r="C5" s="95" t="s">
        <v>5</v>
      </c>
      <c r="D5" s="136" t="s">
        <v>73</v>
      </c>
      <c r="E5" s="3" t="s">
        <v>6</v>
      </c>
      <c r="F5" s="136" t="s">
        <v>74</v>
      </c>
      <c r="G5" s="132"/>
    </row>
    <row r="6" spans="1:7" ht="18" customHeight="1" x14ac:dyDescent="0.3">
      <c r="A6" s="130"/>
      <c r="B6" s="56" t="s">
        <v>97</v>
      </c>
      <c r="C6" s="51" t="s">
        <v>7</v>
      </c>
      <c r="D6" s="137"/>
      <c r="E6" s="82" t="s">
        <v>27</v>
      </c>
      <c r="F6" s="137"/>
      <c r="G6" s="133"/>
    </row>
    <row r="7" spans="1:7" ht="15" customHeight="1" x14ac:dyDescent="0.3">
      <c r="A7" s="142" t="s">
        <v>100</v>
      </c>
      <c r="B7" s="121">
        <v>2020</v>
      </c>
      <c r="C7" s="47">
        <v>8574</v>
      </c>
      <c r="D7" s="49">
        <v>35.4</v>
      </c>
      <c r="E7" s="48">
        <v>4528</v>
      </c>
      <c r="F7" s="105">
        <v>21.7</v>
      </c>
      <c r="G7" s="145" t="s">
        <v>117</v>
      </c>
    </row>
    <row r="8" spans="1:7" ht="15" customHeight="1" x14ac:dyDescent="0.3">
      <c r="A8" s="143"/>
      <c r="B8" s="121">
        <v>2021</v>
      </c>
      <c r="C8" s="106">
        <v>9464</v>
      </c>
      <c r="D8" s="105">
        <f>C8/C7%-100</f>
        <v>10.380219267553073</v>
      </c>
      <c r="E8" s="106">
        <v>3092</v>
      </c>
      <c r="F8" s="107">
        <f>E8/E7%-100</f>
        <v>-31.71378091872792</v>
      </c>
      <c r="G8" s="146"/>
    </row>
    <row r="9" spans="1:7" ht="15" customHeight="1" x14ac:dyDescent="0.3">
      <c r="A9" s="143"/>
      <c r="B9" s="121">
        <v>2022</v>
      </c>
      <c r="C9" s="106">
        <v>7487</v>
      </c>
      <c r="D9" s="49">
        <v>-20.9</v>
      </c>
      <c r="E9" s="106">
        <v>2309</v>
      </c>
      <c r="F9" s="107">
        <v>-25.3</v>
      </c>
      <c r="G9" s="146"/>
    </row>
    <row r="10" spans="1:7" ht="15" customHeight="1" x14ac:dyDescent="0.3">
      <c r="A10" s="143"/>
      <c r="B10" s="121">
        <v>2023</v>
      </c>
      <c r="C10" s="106">
        <v>8420</v>
      </c>
      <c r="D10" s="105">
        <f>C10/C9*100-100</f>
        <v>12.461600106851861</v>
      </c>
      <c r="E10" s="106">
        <v>2344</v>
      </c>
      <c r="F10" s="49">
        <f>E10/E9*100-100</f>
        <v>1.515807708964914</v>
      </c>
      <c r="G10" s="146"/>
    </row>
    <row r="11" spans="1:7" ht="15" customHeight="1" x14ac:dyDescent="0.3">
      <c r="A11" s="143"/>
      <c r="B11" s="121">
        <v>2024</v>
      </c>
      <c r="C11" s="106">
        <v>8177</v>
      </c>
      <c r="D11" s="105">
        <f>C11/C10*100-100</f>
        <v>-2.8859857482185163</v>
      </c>
      <c r="E11" s="106">
        <v>741</v>
      </c>
      <c r="F11" s="49">
        <f>E11/E10*100-100</f>
        <v>-68.387372013651884</v>
      </c>
      <c r="G11" s="146"/>
    </row>
    <row r="12" spans="1:7" ht="15" customHeight="1" x14ac:dyDescent="0.3">
      <c r="A12" s="144"/>
      <c r="B12" s="121">
        <v>2025</v>
      </c>
      <c r="C12" s="106">
        <v>7050</v>
      </c>
      <c r="D12" s="124">
        <f>C12/C11%-100</f>
        <v>-13.782560841384367</v>
      </c>
      <c r="E12" s="106">
        <v>275</v>
      </c>
      <c r="F12" s="108">
        <v>-62.9</v>
      </c>
      <c r="G12" s="147"/>
    </row>
    <row r="13" spans="1:7" ht="15" customHeight="1" x14ac:dyDescent="0.3">
      <c r="A13" s="142" t="s">
        <v>108</v>
      </c>
      <c r="B13" s="121">
        <v>2020</v>
      </c>
      <c r="C13" s="47">
        <v>6238</v>
      </c>
      <c r="D13" s="49">
        <v>43.6</v>
      </c>
      <c r="E13" s="48">
        <v>1756</v>
      </c>
      <c r="F13" s="49">
        <v>15.7</v>
      </c>
      <c r="G13" s="145" t="s">
        <v>118</v>
      </c>
    </row>
    <row r="14" spans="1:7" ht="15" customHeight="1" x14ac:dyDescent="0.3">
      <c r="A14" s="143"/>
      <c r="B14" s="121">
        <v>2021</v>
      </c>
      <c r="C14" s="47">
        <v>4234</v>
      </c>
      <c r="D14" s="105">
        <f>C14/C13%-100</f>
        <v>-32.125681308111581</v>
      </c>
      <c r="E14" s="47">
        <v>267</v>
      </c>
      <c r="F14" s="49">
        <f>E14/E13%-100</f>
        <v>-84.794988610478356</v>
      </c>
      <c r="G14" s="146"/>
    </row>
    <row r="15" spans="1:7" ht="15" customHeight="1" x14ac:dyDescent="0.3">
      <c r="A15" s="143"/>
      <c r="B15" s="121">
        <v>2022</v>
      </c>
      <c r="C15" s="106">
        <v>2765</v>
      </c>
      <c r="D15" s="49">
        <v>-34.700000000000003</v>
      </c>
      <c r="E15" s="106">
        <v>1445</v>
      </c>
      <c r="F15" s="49">
        <v>-45.8</v>
      </c>
      <c r="G15" s="146"/>
    </row>
    <row r="16" spans="1:7" ht="15" customHeight="1" x14ac:dyDescent="0.3">
      <c r="A16" s="143"/>
      <c r="B16" s="121">
        <v>2023</v>
      </c>
      <c r="C16" s="106">
        <v>4248</v>
      </c>
      <c r="D16" s="105">
        <f>C16/C15*100-100</f>
        <v>53.634719710669088</v>
      </c>
      <c r="E16" s="106">
        <v>106</v>
      </c>
      <c r="F16" s="49">
        <v>-26.7</v>
      </c>
      <c r="G16" s="146"/>
    </row>
    <row r="17" spans="1:9" ht="15" customHeight="1" x14ac:dyDescent="0.3">
      <c r="A17" s="143"/>
      <c r="B17" s="121">
        <v>2024</v>
      </c>
      <c r="C17" s="106">
        <v>5234</v>
      </c>
      <c r="D17" s="105">
        <v>23.2</v>
      </c>
      <c r="E17" s="108">
        <v>164.5</v>
      </c>
      <c r="F17" s="49">
        <v>55.3</v>
      </c>
      <c r="G17" s="146"/>
    </row>
    <row r="18" spans="1:9" ht="15" customHeight="1" x14ac:dyDescent="0.3">
      <c r="A18" s="144"/>
      <c r="B18" s="121">
        <v>2025</v>
      </c>
      <c r="C18" s="106">
        <v>4379</v>
      </c>
      <c r="D18" s="124">
        <f>C18/C17%-100</f>
        <v>-16.335498662590751</v>
      </c>
      <c r="E18" s="108">
        <v>78.8</v>
      </c>
      <c r="F18" s="108">
        <v>-52.1</v>
      </c>
      <c r="G18" s="147"/>
    </row>
    <row r="19" spans="1:9" ht="15" customHeight="1" x14ac:dyDescent="0.3">
      <c r="A19" s="139" t="s">
        <v>150</v>
      </c>
      <c r="B19" s="122">
        <v>2020</v>
      </c>
      <c r="C19" s="49">
        <v>727.6</v>
      </c>
      <c r="D19" s="49">
        <v>6</v>
      </c>
      <c r="E19" s="50">
        <v>387.8</v>
      </c>
      <c r="F19" s="117">
        <v>-5</v>
      </c>
      <c r="G19" s="140" t="s">
        <v>85</v>
      </c>
      <c r="I19" s="21"/>
    </row>
    <row r="20" spans="1:9" ht="15" customHeight="1" x14ac:dyDescent="0.3">
      <c r="A20" s="139"/>
      <c r="B20" s="122">
        <v>2021</v>
      </c>
      <c r="C20" s="49">
        <v>447.3</v>
      </c>
      <c r="D20" s="105">
        <f>C20/C19%-100</f>
        <v>-38.523914238592631</v>
      </c>
      <c r="E20" s="49">
        <v>86.2</v>
      </c>
      <c r="F20" s="117">
        <f>E20/E19%-100</f>
        <v>-77.772047447137695</v>
      </c>
      <c r="G20" s="140"/>
      <c r="I20" s="21"/>
    </row>
    <row r="21" spans="1:9" ht="15" customHeight="1" x14ac:dyDescent="0.3">
      <c r="A21" s="139"/>
      <c r="B21" s="123">
        <v>2022</v>
      </c>
      <c r="C21" s="108">
        <v>369.3</v>
      </c>
      <c r="D21" s="49">
        <v>-17.399999999999999</v>
      </c>
      <c r="E21" s="108">
        <v>62.6</v>
      </c>
      <c r="F21" s="117">
        <v>-27.4</v>
      </c>
      <c r="G21" s="140"/>
      <c r="I21" s="21"/>
    </row>
    <row r="22" spans="1:9" ht="15" customHeight="1" x14ac:dyDescent="0.3">
      <c r="A22" s="139"/>
      <c r="B22" s="123">
        <v>2023</v>
      </c>
      <c r="C22" s="108">
        <v>504.5</v>
      </c>
      <c r="D22" s="108">
        <f>C22/C21*100-100</f>
        <v>36.609802328730041</v>
      </c>
      <c r="E22" s="108">
        <v>45.2</v>
      </c>
      <c r="F22" s="117">
        <f>E22/E21*100-100</f>
        <v>-27.795527156549511</v>
      </c>
      <c r="G22" s="140"/>
      <c r="I22" s="21"/>
    </row>
    <row r="23" spans="1:9" ht="15" customHeight="1" x14ac:dyDescent="0.3">
      <c r="A23" s="139"/>
      <c r="B23" s="121">
        <v>2024</v>
      </c>
      <c r="C23" s="108">
        <v>640.1</v>
      </c>
      <c r="D23" s="108">
        <v>26.9</v>
      </c>
      <c r="E23" s="108">
        <v>222</v>
      </c>
      <c r="F23" s="49">
        <v>391.2</v>
      </c>
      <c r="G23" s="140"/>
      <c r="I23" s="21"/>
    </row>
    <row r="24" spans="1:9" ht="15" customHeight="1" x14ac:dyDescent="0.3">
      <c r="A24" s="139"/>
      <c r="B24" s="121">
        <v>2025</v>
      </c>
      <c r="C24" s="108">
        <v>621.1</v>
      </c>
      <c r="D24" s="124">
        <f>C24/C23%-100</f>
        <v>-2.9682862052804211</v>
      </c>
      <c r="E24" s="108">
        <v>286.56</v>
      </c>
      <c r="F24" s="108">
        <v>29.1</v>
      </c>
      <c r="G24" s="140"/>
      <c r="I24" s="21"/>
    </row>
    <row r="25" spans="1:9" ht="7.5" customHeight="1" x14ac:dyDescent="0.3">
      <c r="A25" s="29"/>
      <c r="B25" s="30"/>
      <c r="C25" s="31"/>
      <c r="D25" s="31"/>
      <c r="E25" s="32"/>
      <c r="F25" s="31"/>
      <c r="G25" s="29"/>
      <c r="I25" s="21"/>
    </row>
    <row r="26" spans="1:9" ht="26.25" customHeight="1" x14ac:dyDescent="0.3">
      <c r="A26" s="141" t="s">
        <v>127</v>
      </c>
      <c r="B26" s="141"/>
      <c r="C26" s="141"/>
      <c r="D26" s="141"/>
      <c r="E26" s="141"/>
      <c r="F26" s="141"/>
      <c r="G26" s="141"/>
      <c r="H26" s="33"/>
    </row>
  </sheetData>
  <mergeCells count="16">
    <mergeCell ref="A19:A24"/>
    <mergeCell ref="G19:G24"/>
    <mergeCell ref="A26:G26"/>
    <mergeCell ref="A7:A12"/>
    <mergeCell ref="A13:A18"/>
    <mergeCell ref="G13:G18"/>
    <mergeCell ref="G7:G12"/>
    <mergeCell ref="A1:G1"/>
    <mergeCell ref="A2:G2"/>
    <mergeCell ref="A4:A6"/>
    <mergeCell ref="G4:G6"/>
    <mergeCell ref="C4:F4"/>
    <mergeCell ref="D5:D6"/>
    <mergeCell ref="F5:F6"/>
    <mergeCell ref="A3:B3"/>
    <mergeCell ref="B4:B5"/>
  </mergeCells>
  <printOptions horizontalCentered="1" verticalCentered="1"/>
  <pageMargins left="0.25" right="0.75" top="0.25" bottom="0.25" header="0.31496062992126" footer="0.31496062992126"/>
  <pageSetup paperSize="9" orientation="portrait" r:id="rId1"/>
  <headerFooter>
    <oddFooter>&amp;C5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rightToLeft="1" zoomScaleNormal="100" workbookViewId="0">
      <selection activeCell="E9" sqref="E9"/>
    </sheetView>
  </sheetViews>
  <sheetFormatPr defaultRowHeight="14.4" x14ac:dyDescent="0.3"/>
  <cols>
    <col min="1" max="1" width="11.33203125" style="37" customWidth="1"/>
    <col min="2" max="2" width="11.88671875" style="37" customWidth="1"/>
    <col min="3" max="3" width="10.33203125" style="37" customWidth="1"/>
    <col min="4" max="4" width="9.6640625" style="37" customWidth="1"/>
    <col min="5" max="5" width="10.88671875" style="37" customWidth="1"/>
    <col min="6" max="6" width="9.44140625" style="37" customWidth="1"/>
    <col min="7" max="7" width="10.6640625" style="37" customWidth="1"/>
    <col min="8" max="8" width="13.88671875" style="37" customWidth="1"/>
    <col min="11" max="11" width="18.33203125" customWidth="1"/>
  </cols>
  <sheetData>
    <row r="1" spans="1:11" ht="23.4" customHeight="1" x14ac:dyDescent="0.3">
      <c r="A1" s="149" t="s">
        <v>138</v>
      </c>
      <c r="B1" s="149"/>
      <c r="C1" s="149"/>
      <c r="D1" s="149"/>
      <c r="E1" s="149"/>
      <c r="F1" s="149"/>
      <c r="G1" s="149"/>
      <c r="H1" s="149"/>
      <c r="I1" s="101"/>
    </row>
    <row r="2" spans="1:11" ht="25.2" customHeight="1" x14ac:dyDescent="0.3">
      <c r="A2" s="150" t="s">
        <v>104</v>
      </c>
      <c r="B2" s="150"/>
      <c r="C2" s="150"/>
      <c r="D2" s="150"/>
      <c r="E2" s="150"/>
      <c r="F2" s="150"/>
      <c r="G2" s="150"/>
      <c r="H2" s="150"/>
      <c r="I2" s="100"/>
    </row>
    <row r="3" spans="1:11" ht="15" customHeight="1" x14ac:dyDescent="0.3">
      <c r="A3" s="150" t="s">
        <v>139</v>
      </c>
      <c r="B3" s="150"/>
      <c r="C3" s="150"/>
      <c r="D3" s="150"/>
      <c r="E3" s="150"/>
      <c r="F3" s="150"/>
      <c r="G3" s="150"/>
      <c r="H3" s="150"/>
      <c r="I3" s="99"/>
    </row>
    <row r="4" spans="1:11" ht="18" customHeight="1" x14ac:dyDescent="0.3">
      <c r="A4" s="36" t="s">
        <v>26</v>
      </c>
      <c r="B4" s="6"/>
      <c r="C4" s="2"/>
      <c r="D4" s="2"/>
      <c r="E4" s="2"/>
      <c r="F4" s="2"/>
      <c r="H4" s="102" t="s">
        <v>87</v>
      </c>
    </row>
    <row r="5" spans="1:11" ht="37.200000000000003" customHeight="1" x14ac:dyDescent="0.3">
      <c r="A5" s="151" t="s">
        <v>109</v>
      </c>
      <c r="B5" s="134" t="s">
        <v>8</v>
      </c>
      <c r="C5" s="135"/>
      <c r="D5" s="57" t="s">
        <v>9</v>
      </c>
      <c r="E5" s="136" t="s">
        <v>111</v>
      </c>
      <c r="F5" s="3" t="s">
        <v>23</v>
      </c>
      <c r="G5" s="54" t="s">
        <v>10</v>
      </c>
      <c r="H5" s="154" t="s">
        <v>89</v>
      </c>
    </row>
    <row r="6" spans="1:11" ht="24.6" customHeight="1" x14ac:dyDescent="0.3">
      <c r="A6" s="151"/>
      <c r="B6" s="155" t="s">
        <v>11</v>
      </c>
      <c r="C6" s="156"/>
      <c r="D6" s="58" t="s">
        <v>12</v>
      </c>
      <c r="E6" s="137"/>
      <c r="F6" s="4" t="s">
        <v>25</v>
      </c>
      <c r="G6" s="55" t="s">
        <v>24</v>
      </c>
      <c r="H6" s="154"/>
    </row>
    <row r="7" spans="1:11" ht="30.6" customHeight="1" x14ac:dyDescent="0.3">
      <c r="A7" s="151"/>
      <c r="B7" s="5" t="s">
        <v>110</v>
      </c>
      <c r="C7" s="5" t="s">
        <v>13</v>
      </c>
      <c r="D7" s="5" t="s">
        <v>14</v>
      </c>
      <c r="E7" s="157" t="s">
        <v>16</v>
      </c>
      <c r="F7" s="5" t="s">
        <v>110</v>
      </c>
      <c r="G7" s="5" t="s">
        <v>13</v>
      </c>
      <c r="H7" s="154"/>
    </row>
    <row r="8" spans="1:11" ht="30" customHeight="1" x14ac:dyDescent="0.3">
      <c r="A8" s="151"/>
      <c r="B8" s="98" t="s">
        <v>17</v>
      </c>
      <c r="C8" s="56" t="s">
        <v>18</v>
      </c>
      <c r="D8" s="56" t="s">
        <v>19</v>
      </c>
      <c r="E8" s="158"/>
      <c r="F8" s="98" t="s">
        <v>17</v>
      </c>
      <c r="G8" s="56" t="s">
        <v>18</v>
      </c>
      <c r="H8" s="154"/>
    </row>
    <row r="9" spans="1:11" ht="22.95" customHeight="1" x14ac:dyDescent="0.3">
      <c r="A9" s="40" t="s">
        <v>90</v>
      </c>
      <c r="B9" s="47">
        <f>C9+D9</f>
        <v>5184598</v>
      </c>
      <c r="C9" s="47">
        <v>5109364</v>
      </c>
      <c r="D9" s="47">
        <v>75234</v>
      </c>
      <c r="E9" s="47">
        <v>4226955</v>
      </c>
      <c r="F9" s="49">
        <f>E9/B9*1000</f>
        <v>815.29079014419244</v>
      </c>
      <c r="G9" s="49">
        <f>E9/C9*1000</f>
        <v>827.29572604339796</v>
      </c>
      <c r="H9" s="125" t="s">
        <v>102</v>
      </c>
      <c r="K9" s="104"/>
    </row>
    <row r="10" spans="1:11" ht="22.95" customHeight="1" x14ac:dyDescent="0.3">
      <c r="A10" s="40" t="s">
        <v>91</v>
      </c>
      <c r="B10" s="47">
        <f t="shared" ref="B10:B11" si="0">C10+D10</f>
        <v>1865681</v>
      </c>
      <c r="C10" s="47">
        <v>415250</v>
      </c>
      <c r="D10" s="47">
        <v>1450431</v>
      </c>
      <c r="E10" s="47">
        <v>151994</v>
      </c>
      <c r="F10" s="49">
        <f>E10/B10*1000</f>
        <v>81.468375354629231</v>
      </c>
      <c r="G10" s="49">
        <f>E10/C10*1000</f>
        <v>366.03010234798319</v>
      </c>
      <c r="H10" s="125" t="s">
        <v>119</v>
      </c>
      <c r="K10" s="104"/>
    </row>
    <row r="11" spans="1:11" ht="22.95" customHeight="1" x14ac:dyDescent="0.3">
      <c r="A11" s="40" t="s">
        <v>21</v>
      </c>
      <c r="B11" s="47">
        <f t="shared" si="0"/>
        <v>7050279</v>
      </c>
      <c r="C11" s="47">
        <f>SUM(C9:C10)</f>
        <v>5524614</v>
      </c>
      <c r="D11" s="47">
        <f>D9+D10</f>
        <v>1525665</v>
      </c>
      <c r="E11" s="47">
        <f>SUM(E9:E10)</f>
        <v>4378949</v>
      </c>
      <c r="F11" s="49">
        <f>E11/B11*1000</f>
        <v>621.10293791210245</v>
      </c>
      <c r="G11" s="53">
        <f>E11/C11*1000</f>
        <v>792.62533092809736</v>
      </c>
      <c r="H11" s="125" t="s">
        <v>103</v>
      </c>
      <c r="K11" s="104"/>
    </row>
    <row r="12" spans="1:11" ht="18" customHeight="1" x14ac:dyDescent="0.3">
      <c r="A12" s="152"/>
      <c r="B12" s="152"/>
      <c r="C12" s="152"/>
      <c r="D12" s="152"/>
      <c r="E12" s="38"/>
      <c r="F12" s="153"/>
      <c r="G12" s="153"/>
      <c r="H12" s="153"/>
      <c r="K12" s="104"/>
    </row>
  </sheetData>
  <mergeCells count="11">
    <mergeCell ref="A12:D12"/>
    <mergeCell ref="F12:H12"/>
    <mergeCell ref="H5:H8"/>
    <mergeCell ref="B6:C6"/>
    <mergeCell ref="E7:E8"/>
    <mergeCell ref="A2:H2"/>
    <mergeCell ref="A1:H1"/>
    <mergeCell ref="A5:A8"/>
    <mergeCell ref="B5:C5"/>
    <mergeCell ref="E5:E6"/>
    <mergeCell ref="A3:H3"/>
  </mergeCells>
  <printOptions horizontalCentered="1" verticalCentered="1"/>
  <pageMargins left="0" right="0" top="0.75" bottom="0.75" header="0.3" footer="0.3"/>
  <pageSetup paperSize="9" orientation="landscape" r:id="rId1"/>
  <headerFooter>
    <oddFooter>&amp;C7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rightToLeft="1" topLeftCell="A4" zoomScaleNormal="100" workbookViewId="0">
      <selection activeCell="H20" sqref="H20"/>
    </sheetView>
  </sheetViews>
  <sheetFormatPr defaultRowHeight="14.4" x14ac:dyDescent="0.3"/>
  <cols>
    <col min="1" max="1" width="8.33203125" customWidth="1"/>
    <col min="2" max="2" width="9" customWidth="1"/>
    <col min="3" max="4" width="10.44140625" customWidth="1"/>
    <col min="5" max="5" width="10.88671875" customWidth="1"/>
    <col min="6" max="6" width="8.88671875" customWidth="1"/>
    <col min="7" max="7" width="8.33203125" customWidth="1"/>
    <col min="8" max="8" width="10.33203125" customWidth="1"/>
    <col min="9" max="9" width="13.109375" customWidth="1"/>
    <col min="11" max="11" width="11.33203125" customWidth="1"/>
    <col min="12" max="12" width="11.5546875" style="118" customWidth="1"/>
  </cols>
  <sheetData>
    <row r="1" spans="1:11" ht="16.5" customHeight="1" x14ac:dyDescent="0.3">
      <c r="A1" s="162" t="s">
        <v>141</v>
      </c>
      <c r="B1" s="162"/>
      <c r="C1" s="162"/>
      <c r="D1" s="162"/>
      <c r="E1" s="162"/>
      <c r="F1" s="162"/>
      <c r="G1" s="162"/>
      <c r="H1" s="162"/>
      <c r="I1" s="162"/>
    </row>
    <row r="2" spans="1:11" ht="18" customHeight="1" x14ac:dyDescent="0.3">
      <c r="A2" s="167" t="s">
        <v>140</v>
      </c>
      <c r="B2" s="167"/>
      <c r="C2" s="167"/>
      <c r="D2" s="167"/>
      <c r="E2" s="167"/>
      <c r="F2" s="167"/>
      <c r="G2" s="167"/>
      <c r="H2" s="167"/>
      <c r="I2" s="167"/>
    </row>
    <row r="3" spans="1:11" ht="21" customHeight="1" x14ac:dyDescent="0.3">
      <c r="A3" s="165" t="s">
        <v>123</v>
      </c>
      <c r="B3" s="165"/>
      <c r="C3" s="62"/>
      <c r="D3" s="63"/>
      <c r="E3" s="63"/>
      <c r="F3" s="63"/>
      <c r="G3" s="63"/>
      <c r="H3" s="166" t="s">
        <v>124</v>
      </c>
      <c r="I3" s="166"/>
    </row>
    <row r="4" spans="1:11" ht="24" customHeight="1" x14ac:dyDescent="0.3">
      <c r="A4" s="128" t="s">
        <v>29</v>
      </c>
      <c r="B4" s="134" t="s">
        <v>8</v>
      </c>
      <c r="C4" s="135"/>
      <c r="D4" s="57" t="s">
        <v>9</v>
      </c>
      <c r="E4" s="115" t="s">
        <v>120</v>
      </c>
      <c r="F4" s="136" t="s">
        <v>59</v>
      </c>
      <c r="G4" s="3" t="s">
        <v>23</v>
      </c>
      <c r="H4" s="54" t="s">
        <v>10</v>
      </c>
      <c r="I4" s="131" t="s">
        <v>63</v>
      </c>
    </row>
    <row r="5" spans="1:11" ht="18" customHeight="1" x14ac:dyDescent="0.3">
      <c r="A5" s="129"/>
      <c r="B5" s="155" t="s">
        <v>11</v>
      </c>
      <c r="C5" s="156"/>
      <c r="D5" s="58" t="s">
        <v>12</v>
      </c>
      <c r="E5" s="114" t="s">
        <v>101</v>
      </c>
      <c r="F5" s="137"/>
      <c r="G5" s="4" t="s">
        <v>25</v>
      </c>
      <c r="H5" s="55" t="s">
        <v>24</v>
      </c>
      <c r="I5" s="132"/>
    </row>
    <row r="6" spans="1:11" ht="25.2" customHeight="1" x14ac:dyDescent="0.3">
      <c r="A6" s="129"/>
      <c r="B6" s="5" t="s">
        <v>110</v>
      </c>
      <c r="C6" s="5" t="s">
        <v>13</v>
      </c>
      <c r="D6" s="5" t="s">
        <v>14</v>
      </c>
      <c r="E6" s="163" t="s">
        <v>16</v>
      </c>
      <c r="F6" s="137"/>
      <c r="G6" s="5" t="s">
        <v>110</v>
      </c>
      <c r="H6" s="5" t="s">
        <v>13</v>
      </c>
      <c r="I6" s="132"/>
    </row>
    <row r="7" spans="1:11" ht="25.2" customHeight="1" x14ac:dyDescent="0.3">
      <c r="A7" s="130"/>
      <c r="B7" s="56" t="s">
        <v>17</v>
      </c>
      <c r="C7" s="56" t="s">
        <v>18</v>
      </c>
      <c r="D7" s="56" t="s">
        <v>19</v>
      </c>
      <c r="E7" s="164"/>
      <c r="F7" s="168"/>
      <c r="G7" s="56" t="s">
        <v>17</v>
      </c>
      <c r="H7" s="56" t="s">
        <v>18</v>
      </c>
      <c r="I7" s="133"/>
    </row>
    <row r="8" spans="1:11" ht="19.5" customHeight="1" x14ac:dyDescent="0.3">
      <c r="A8" s="40" t="s">
        <v>80</v>
      </c>
      <c r="B8" s="42">
        <f>C8+D8</f>
        <v>1907025</v>
      </c>
      <c r="C8" s="42">
        <v>473640</v>
      </c>
      <c r="D8" s="43">
        <v>1433385</v>
      </c>
      <c r="E8" s="42">
        <v>316354</v>
      </c>
      <c r="F8" s="23">
        <f>E8/E23%</f>
        <v>7.2244275966676028</v>
      </c>
      <c r="G8" s="23">
        <f>E8/B8*1000</f>
        <v>165.88875342483712</v>
      </c>
      <c r="H8" s="23">
        <f>E8/C8*1000</f>
        <v>667.92078371759146</v>
      </c>
      <c r="I8" s="64" t="s">
        <v>75</v>
      </c>
      <c r="K8" s="28"/>
    </row>
    <row r="9" spans="1:11" ht="18" customHeight="1" x14ac:dyDescent="0.3">
      <c r="A9" s="40" t="s">
        <v>28</v>
      </c>
      <c r="B9" s="42">
        <f t="shared" ref="B9:B22" si="0">C9+D9</f>
        <v>746550</v>
      </c>
      <c r="C9" s="42">
        <v>684497</v>
      </c>
      <c r="D9" s="43">
        <v>62053</v>
      </c>
      <c r="E9" s="42">
        <v>471349</v>
      </c>
      <c r="F9" s="23">
        <v>10.8</v>
      </c>
      <c r="G9" s="23">
        <f t="shared" ref="G9:G23" si="1">E9/B9*1000</f>
        <v>631.3696336481147</v>
      </c>
      <c r="H9" s="23">
        <f t="shared" ref="H9:H22" si="2">E9/C9*1000</f>
        <v>688.60637811414801</v>
      </c>
      <c r="I9" s="65" t="s">
        <v>43</v>
      </c>
      <c r="K9" s="28"/>
    </row>
    <row r="10" spans="1:11" ht="18" customHeight="1" x14ac:dyDescent="0.3">
      <c r="A10" s="40" t="s">
        <v>30</v>
      </c>
      <c r="B10" s="42">
        <f t="shared" si="0"/>
        <v>488444</v>
      </c>
      <c r="C10" s="42">
        <v>485490</v>
      </c>
      <c r="D10" s="43">
        <v>2954</v>
      </c>
      <c r="E10" s="44">
        <v>370501</v>
      </c>
      <c r="F10" s="23">
        <v>8.4</v>
      </c>
      <c r="G10" s="23">
        <f t="shared" si="1"/>
        <v>758.53321977545022</v>
      </c>
      <c r="H10" s="23">
        <f t="shared" si="2"/>
        <v>763.14857154627282</v>
      </c>
      <c r="I10" s="66" t="s">
        <v>44</v>
      </c>
      <c r="K10" s="28"/>
    </row>
    <row r="11" spans="1:11" ht="18" customHeight="1" x14ac:dyDescent="0.3">
      <c r="A11" s="40" t="s">
        <v>78</v>
      </c>
      <c r="B11" s="42">
        <f t="shared" si="0"/>
        <v>429621</v>
      </c>
      <c r="C11" s="42">
        <v>429000</v>
      </c>
      <c r="D11" s="43">
        <v>621</v>
      </c>
      <c r="E11" s="44">
        <v>389600</v>
      </c>
      <c r="F11" s="23">
        <f t="shared" ref="F11:F20" si="3">E11/$E$23%</f>
        <v>8.8971120695856474</v>
      </c>
      <c r="G11" s="23">
        <f t="shared" si="1"/>
        <v>906.84580129928474</v>
      </c>
      <c r="H11" s="23">
        <f t="shared" si="2"/>
        <v>908.1585081585082</v>
      </c>
      <c r="I11" s="66" t="s">
        <v>76</v>
      </c>
      <c r="K11" s="28"/>
    </row>
    <row r="12" spans="1:11" ht="18" customHeight="1" x14ac:dyDescent="0.3">
      <c r="A12" s="40" t="s">
        <v>31</v>
      </c>
      <c r="B12" s="42">
        <f t="shared" si="0"/>
        <v>86210</v>
      </c>
      <c r="C12" s="42">
        <v>86184</v>
      </c>
      <c r="D12" s="43">
        <v>26</v>
      </c>
      <c r="E12" s="42">
        <v>72507</v>
      </c>
      <c r="F12" s="23">
        <v>1.6</v>
      </c>
      <c r="G12" s="23">
        <f t="shared" si="1"/>
        <v>841.05092216680202</v>
      </c>
      <c r="H12" s="23">
        <f t="shared" si="2"/>
        <v>841.30465051517683</v>
      </c>
      <c r="I12" s="66" t="s">
        <v>45</v>
      </c>
      <c r="K12" s="28"/>
    </row>
    <row r="13" spans="1:11" x14ac:dyDescent="0.3">
      <c r="A13" s="41" t="s">
        <v>32</v>
      </c>
      <c r="B13" s="42">
        <f t="shared" si="0"/>
        <v>228912</v>
      </c>
      <c r="C13" s="42">
        <v>228912</v>
      </c>
      <c r="D13" s="43">
        <v>0</v>
      </c>
      <c r="E13" s="42">
        <v>201032</v>
      </c>
      <c r="F13" s="23">
        <f t="shared" si="3"/>
        <v>4.59087328945827</v>
      </c>
      <c r="G13" s="23">
        <f t="shared" si="1"/>
        <v>878.20647235618935</v>
      </c>
      <c r="H13" s="23">
        <f t="shared" si="2"/>
        <v>878.20647235618935</v>
      </c>
      <c r="I13" s="66" t="s">
        <v>46</v>
      </c>
      <c r="K13" s="28"/>
    </row>
    <row r="14" spans="1:11" ht="18" customHeight="1" x14ac:dyDescent="0.3">
      <c r="A14" s="40" t="s">
        <v>33</v>
      </c>
      <c r="B14" s="42">
        <f t="shared" si="0"/>
        <v>217958</v>
      </c>
      <c r="C14" s="42">
        <v>216788</v>
      </c>
      <c r="D14" s="43">
        <v>1170</v>
      </c>
      <c r="E14" s="42">
        <v>180075</v>
      </c>
      <c r="F14" s="23">
        <f t="shared" si="3"/>
        <v>4.1122881312387971</v>
      </c>
      <c r="G14" s="23">
        <f t="shared" si="1"/>
        <v>826.19128455941052</v>
      </c>
      <c r="H14" s="23">
        <f t="shared" si="2"/>
        <v>830.65022049190918</v>
      </c>
      <c r="I14" s="65" t="s">
        <v>52</v>
      </c>
      <c r="K14" s="28"/>
    </row>
    <row r="15" spans="1:11" ht="18" customHeight="1" x14ac:dyDescent="0.3">
      <c r="A15" s="40" t="s">
        <v>34</v>
      </c>
      <c r="B15" s="42">
        <f>C15+D15</f>
        <v>707303</v>
      </c>
      <c r="C15" s="42">
        <v>706697</v>
      </c>
      <c r="D15" s="43">
        <v>606</v>
      </c>
      <c r="E15" s="42">
        <v>559513</v>
      </c>
      <c r="F15" s="23">
        <f t="shared" si="3"/>
        <v>12.777335383444749</v>
      </c>
      <c r="G15" s="23">
        <f>E15/B15*1000</f>
        <v>791.05135988395364</v>
      </c>
      <c r="H15" s="23">
        <f t="shared" si="2"/>
        <v>791.72969462159881</v>
      </c>
      <c r="I15" s="65" t="s">
        <v>53</v>
      </c>
      <c r="K15" s="28"/>
    </row>
    <row r="16" spans="1:11" ht="18" customHeight="1" x14ac:dyDescent="0.3">
      <c r="A16" s="40" t="s">
        <v>79</v>
      </c>
      <c r="B16" s="42">
        <f t="shared" si="0"/>
        <v>716427</v>
      </c>
      <c r="C16" s="42">
        <v>715579</v>
      </c>
      <c r="D16" s="43">
        <v>848</v>
      </c>
      <c r="E16" s="42">
        <v>649728</v>
      </c>
      <c r="F16" s="23">
        <f t="shared" si="3"/>
        <v>14.837532933130758</v>
      </c>
      <c r="G16" s="23">
        <f t="shared" si="1"/>
        <v>906.9004936999861</v>
      </c>
      <c r="H16" s="23">
        <f t="shared" si="2"/>
        <v>907.97522006654754</v>
      </c>
      <c r="I16" s="67" t="s">
        <v>77</v>
      </c>
      <c r="K16" s="28"/>
    </row>
    <row r="17" spans="1:11" ht="18" customHeight="1" x14ac:dyDescent="0.3">
      <c r="A17" s="40" t="s">
        <v>35</v>
      </c>
      <c r="B17" s="42">
        <f>C17+D17</f>
        <v>237454</v>
      </c>
      <c r="C17" s="42">
        <v>235173</v>
      </c>
      <c r="D17" s="43">
        <v>2281</v>
      </c>
      <c r="E17" s="42">
        <v>187942</v>
      </c>
      <c r="F17" s="23">
        <f t="shared" si="3"/>
        <v>4.2919431123769654</v>
      </c>
      <c r="G17" s="23">
        <f t="shared" si="1"/>
        <v>791.48803557741712</v>
      </c>
      <c r="H17" s="23">
        <f t="shared" si="2"/>
        <v>799.16487011689264</v>
      </c>
      <c r="I17" s="67" t="s">
        <v>47</v>
      </c>
      <c r="K17" s="28"/>
    </row>
    <row r="18" spans="1:11" ht="18" customHeight="1" x14ac:dyDescent="0.3">
      <c r="A18" s="40" t="s">
        <v>36</v>
      </c>
      <c r="B18" s="42">
        <f t="shared" si="0"/>
        <v>469836</v>
      </c>
      <c r="C18" s="42">
        <v>453744</v>
      </c>
      <c r="D18" s="43">
        <v>16092</v>
      </c>
      <c r="E18" s="42">
        <v>388533</v>
      </c>
      <c r="F18" s="23">
        <f t="shared" si="3"/>
        <v>8.8727454921260787</v>
      </c>
      <c r="G18" s="23">
        <f t="shared" si="1"/>
        <v>826.95451178709163</v>
      </c>
      <c r="H18" s="23">
        <f t="shared" si="2"/>
        <v>856.28239712260654</v>
      </c>
      <c r="I18" s="67" t="s">
        <v>48</v>
      </c>
      <c r="K18" s="28"/>
    </row>
    <row r="19" spans="1:11" ht="18" customHeight="1" x14ac:dyDescent="0.3">
      <c r="A19" s="40" t="s">
        <v>37</v>
      </c>
      <c r="B19" s="42">
        <f t="shared" si="0"/>
        <v>391662</v>
      </c>
      <c r="C19" s="42">
        <v>389462</v>
      </c>
      <c r="D19" s="43">
        <v>2200</v>
      </c>
      <c r="E19" s="42">
        <v>283869</v>
      </c>
      <c r="F19" s="23">
        <f t="shared" si="3"/>
        <v>6.4825829211529982</v>
      </c>
      <c r="G19" s="23">
        <f t="shared" si="1"/>
        <v>724.78055057677284</v>
      </c>
      <c r="H19" s="23">
        <f t="shared" si="2"/>
        <v>728.87470407896012</v>
      </c>
      <c r="I19" s="67" t="s">
        <v>49</v>
      </c>
      <c r="K19" s="28"/>
    </row>
    <row r="20" spans="1:11" ht="18" customHeight="1" x14ac:dyDescent="0.3">
      <c r="A20" s="40" t="s">
        <v>38</v>
      </c>
      <c r="B20" s="42">
        <f t="shared" si="0"/>
        <v>164671</v>
      </c>
      <c r="C20" s="42">
        <v>161242</v>
      </c>
      <c r="D20" s="43">
        <v>3429</v>
      </c>
      <c r="E20" s="42">
        <v>126915</v>
      </c>
      <c r="F20" s="23">
        <f t="shared" si="3"/>
        <v>2.8982981989513923</v>
      </c>
      <c r="G20" s="23">
        <v>770.7</v>
      </c>
      <c r="H20" s="23">
        <f t="shared" si="2"/>
        <v>787.10881780181342</v>
      </c>
      <c r="I20" s="67" t="s">
        <v>70</v>
      </c>
      <c r="K20" s="28"/>
    </row>
    <row r="21" spans="1:11" ht="18" customHeight="1" x14ac:dyDescent="0.3">
      <c r="A21" s="40" t="s">
        <v>39</v>
      </c>
      <c r="B21" s="42">
        <f t="shared" si="0"/>
        <v>202980</v>
      </c>
      <c r="C21" s="42">
        <v>202980</v>
      </c>
      <c r="D21" s="43">
        <v>0</v>
      </c>
      <c r="E21" s="42">
        <v>138653</v>
      </c>
      <c r="F21" s="23">
        <f>E21/E23%</f>
        <v>3.1663533875365983</v>
      </c>
      <c r="G21" s="23">
        <f t="shared" si="1"/>
        <v>683.08700364567937</v>
      </c>
      <c r="H21" s="23">
        <f t="shared" si="2"/>
        <v>683.08700364567937</v>
      </c>
      <c r="I21" s="65" t="s">
        <v>55</v>
      </c>
      <c r="K21" s="28"/>
    </row>
    <row r="22" spans="1:11" ht="18" customHeight="1" x14ac:dyDescent="0.3">
      <c r="A22" s="40" t="s">
        <v>40</v>
      </c>
      <c r="B22" s="42">
        <f t="shared" si="0"/>
        <v>55226</v>
      </c>
      <c r="C22" s="42">
        <v>55226</v>
      </c>
      <c r="D22" s="43">
        <v>0</v>
      </c>
      <c r="E22" s="42">
        <v>42378</v>
      </c>
      <c r="F22" s="23">
        <f>E22/E23%</f>
        <v>0.9677664663370138</v>
      </c>
      <c r="G22" s="23">
        <f t="shared" si="1"/>
        <v>767.35595552819325</v>
      </c>
      <c r="H22" s="23">
        <f t="shared" si="2"/>
        <v>767.35595552819325</v>
      </c>
      <c r="I22" s="67" t="s">
        <v>54</v>
      </c>
      <c r="K22" s="28"/>
    </row>
    <row r="23" spans="1:11" ht="18" customHeight="1" x14ac:dyDescent="0.3">
      <c r="A23" s="40" t="s">
        <v>21</v>
      </c>
      <c r="B23" s="42">
        <f>SUM(B8:B22)</f>
        <v>7050279</v>
      </c>
      <c r="C23" s="42">
        <f>SUM(C8:C22)</f>
        <v>5524614</v>
      </c>
      <c r="D23" s="43">
        <f>SUM(D8:D22)</f>
        <v>1525665</v>
      </c>
      <c r="E23" s="43">
        <f>SUM(E8:E22)</f>
        <v>4378949</v>
      </c>
      <c r="F23" s="23">
        <v>100</v>
      </c>
      <c r="G23" s="23">
        <f t="shared" si="1"/>
        <v>621.10293791210245</v>
      </c>
      <c r="H23" s="23">
        <f>E23/C23*1000</f>
        <v>792.62533092809736</v>
      </c>
      <c r="I23" s="65" t="s">
        <v>22</v>
      </c>
      <c r="K23" s="28"/>
    </row>
    <row r="24" spans="1:11" ht="13.5" customHeight="1" x14ac:dyDescent="0.3">
      <c r="A24" s="22"/>
      <c r="B24" s="22"/>
      <c r="C24" s="22"/>
      <c r="D24" s="22"/>
      <c r="E24" s="22"/>
      <c r="F24" s="22"/>
      <c r="G24" s="22"/>
      <c r="H24" s="22"/>
      <c r="I24" s="22"/>
    </row>
    <row r="25" spans="1:11" ht="13.5" customHeight="1" x14ac:dyDescent="0.3">
      <c r="A25" s="18"/>
      <c r="B25" s="119"/>
      <c r="C25" s="18"/>
      <c r="D25" s="18"/>
      <c r="E25" s="18"/>
      <c r="F25" s="18"/>
      <c r="G25" s="18"/>
      <c r="H25" s="18"/>
      <c r="I25" s="18"/>
    </row>
    <row r="26" spans="1:11" ht="15.75" customHeight="1" x14ac:dyDescent="0.3">
      <c r="A26" s="11"/>
      <c r="B26" s="15"/>
      <c r="C26" s="15"/>
      <c r="D26" s="159"/>
      <c r="E26" s="159"/>
      <c r="F26" s="159"/>
      <c r="G26" s="15"/>
      <c r="H26" s="15"/>
      <c r="I26" s="15"/>
    </row>
    <row r="27" spans="1:11" ht="14.25" customHeight="1" x14ac:dyDescent="0.3">
      <c r="A27" s="161"/>
      <c r="B27" s="161"/>
      <c r="C27" s="161"/>
      <c r="D27" s="161"/>
      <c r="E27" s="161"/>
      <c r="F27" s="161"/>
      <c r="G27" s="161"/>
      <c r="H27" s="161"/>
      <c r="I27" s="161"/>
    </row>
    <row r="28" spans="1:11" ht="15.75" customHeight="1" x14ac:dyDescent="0.3">
      <c r="A28" s="160"/>
      <c r="B28" s="160"/>
      <c r="C28" s="160"/>
      <c r="D28" s="160"/>
      <c r="E28" s="160"/>
      <c r="F28" s="160"/>
      <c r="G28" s="160"/>
      <c r="H28" s="160"/>
      <c r="I28" s="160"/>
    </row>
    <row r="29" spans="1:11" ht="13.5" customHeight="1" x14ac:dyDescent="0.3">
      <c r="H29" s="14"/>
      <c r="I29" s="14"/>
    </row>
  </sheetData>
  <mergeCells count="13">
    <mergeCell ref="D26:F26"/>
    <mergeCell ref="A28:I28"/>
    <mergeCell ref="A27:I27"/>
    <mergeCell ref="A1:I1"/>
    <mergeCell ref="I4:I7"/>
    <mergeCell ref="B5:C5"/>
    <mergeCell ref="E6:E7"/>
    <mergeCell ref="A3:B3"/>
    <mergeCell ref="H3:I3"/>
    <mergeCell ref="A4:A7"/>
    <mergeCell ref="B4:C4"/>
    <mergeCell ref="A2:I2"/>
    <mergeCell ref="F4:F7"/>
  </mergeCells>
  <printOptions horizontalCentered="1" verticalCentered="1"/>
  <pageMargins left="0" right="0" top="0.5" bottom="0" header="0.31496062992126" footer="0.31496062992126"/>
  <pageSetup paperSize="9" orientation="portrait" r:id="rId1"/>
  <headerFooter>
    <oddFooter>&amp;C8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rightToLeft="1" topLeftCell="A23" zoomScale="140" zoomScaleNormal="140" workbookViewId="0">
      <selection activeCell="D29" sqref="D29"/>
    </sheetView>
  </sheetViews>
  <sheetFormatPr defaultRowHeight="14.4" x14ac:dyDescent="0.3"/>
  <cols>
    <col min="1" max="1" width="8.33203125" customWidth="1"/>
    <col min="2" max="2" width="9.33203125" customWidth="1"/>
    <col min="3" max="4" width="11" customWidth="1"/>
    <col min="5" max="5" width="10.33203125" customWidth="1"/>
    <col min="6" max="6" width="8.33203125" customWidth="1"/>
    <col min="7" max="7" width="10.6640625" customWidth="1"/>
    <col min="8" max="8" width="12.33203125" customWidth="1"/>
  </cols>
  <sheetData>
    <row r="1" spans="1:8" ht="25.95" customHeight="1" x14ac:dyDescent="0.3">
      <c r="A1" s="162" t="s">
        <v>128</v>
      </c>
      <c r="B1" s="162"/>
      <c r="C1" s="162"/>
      <c r="D1" s="162"/>
      <c r="E1" s="162"/>
      <c r="F1" s="162"/>
      <c r="G1" s="162"/>
      <c r="H1" s="162"/>
    </row>
    <row r="2" spans="1:8" ht="13.95" customHeight="1" x14ac:dyDescent="0.3">
      <c r="A2" s="162" t="s">
        <v>143</v>
      </c>
      <c r="B2" s="162"/>
      <c r="C2" s="162"/>
      <c r="D2" s="162"/>
      <c r="E2" s="162"/>
      <c r="F2" s="162"/>
      <c r="G2" s="162"/>
      <c r="H2" s="162"/>
    </row>
    <row r="3" spans="1:8" ht="30.75" customHeight="1" x14ac:dyDescent="0.3">
      <c r="A3" s="167" t="s">
        <v>142</v>
      </c>
      <c r="B3" s="167"/>
      <c r="C3" s="167"/>
      <c r="D3" s="167"/>
      <c r="E3" s="167"/>
      <c r="F3" s="167"/>
      <c r="G3" s="167"/>
      <c r="H3" s="167"/>
    </row>
    <row r="4" spans="1:8" ht="15" customHeight="1" x14ac:dyDescent="0.3">
      <c r="A4" s="165" t="s">
        <v>41</v>
      </c>
      <c r="B4" s="165"/>
      <c r="C4" s="76"/>
      <c r="D4" s="76"/>
      <c r="E4" s="76"/>
      <c r="F4" s="84"/>
      <c r="G4" s="166" t="s">
        <v>42</v>
      </c>
      <c r="H4" s="166"/>
    </row>
    <row r="5" spans="1:8" ht="19.5" customHeight="1" x14ac:dyDescent="0.3">
      <c r="A5" s="151" t="s">
        <v>29</v>
      </c>
      <c r="B5" s="134" t="s">
        <v>8</v>
      </c>
      <c r="C5" s="135"/>
      <c r="D5" s="59" t="s">
        <v>9</v>
      </c>
      <c r="E5" s="136" t="s">
        <v>111</v>
      </c>
      <c r="F5" s="3" t="s">
        <v>23</v>
      </c>
      <c r="G5" s="68" t="s">
        <v>10</v>
      </c>
      <c r="H5" s="131" t="s">
        <v>72</v>
      </c>
    </row>
    <row r="6" spans="1:8" ht="17.25" customHeight="1" x14ac:dyDescent="0.3">
      <c r="A6" s="151"/>
      <c r="B6" s="155" t="s">
        <v>11</v>
      </c>
      <c r="C6" s="156"/>
      <c r="D6" s="60" t="s">
        <v>12</v>
      </c>
      <c r="E6" s="137"/>
      <c r="F6" s="4" t="s">
        <v>25</v>
      </c>
      <c r="G6" s="69" t="s">
        <v>24</v>
      </c>
      <c r="H6" s="132"/>
    </row>
    <row r="7" spans="1:8" ht="24" customHeight="1" x14ac:dyDescent="0.3">
      <c r="A7" s="151"/>
      <c r="B7" s="5" t="s">
        <v>110</v>
      </c>
      <c r="C7" s="5" t="s">
        <v>13</v>
      </c>
      <c r="D7" s="5" t="s">
        <v>14</v>
      </c>
      <c r="E7" s="169" t="s">
        <v>16</v>
      </c>
      <c r="F7" s="5" t="s">
        <v>110</v>
      </c>
      <c r="G7" s="5" t="s">
        <v>13</v>
      </c>
      <c r="H7" s="132"/>
    </row>
    <row r="8" spans="1:8" ht="24" customHeight="1" x14ac:dyDescent="0.3">
      <c r="A8" s="151"/>
      <c r="B8" s="61" t="s">
        <v>17</v>
      </c>
      <c r="C8" s="61" t="s">
        <v>18</v>
      </c>
      <c r="D8" s="61" t="s">
        <v>19</v>
      </c>
      <c r="E8" s="170"/>
      <c r="F8" s="61" t="s">
        <v>17</v>
      </c>
      <c r="G8" s="61" t="s">
        <v>18</v>
      </c>
      <c r="H8" s="133"/>
    </row>
    <row r="9" spans="1:8" x14ac:dyDescent="0.3">
      <c r="A9" s="40" t="s">
        <v>80</v>
      </c>
      <c r="B9" s="47">
        <f>C9+D9</f>
        <v>1484431</v>
      </c>
      <c r="C9" s="47">
        <v>95472</v>
      </c>
      <c r="D9" s="47">
        <v>1388959</v>
      </c>
      <c r="E9" s="47">
        <v>29476</v>
      </c>
      <c r="F9" s="49">
        <f>E9/B9*1000</f>
        <v>19.856766666823855</v>
      </c>
      <c r="G9" s="49">
        <f>E9/C9*1000</f>
        <v>308.73973521032343</v>
      </c>
      <c r="H9" s="64" t="s">
        <v>75</v>
      </c>
    </row>
    <row r="10" spans="1:8" x14ac:dyDescent="0.3">
      <c r="A10" s="40" t="s">
        <v>28</v>
      </c>
      <c r="B10" s="47">
        <f t="shared" ref="B10:B13" si="0">C10+D10</f>
        <v>335471</v>
      </c>
      <c r="C10" s="47">
        <v>274546</v>
      </c>
      <c r="D10" s="47">
        <v>60925</v>
      </c>
      <c r="E10" s="47">
        <v>94655</v>
      </c>
      <c r="F10" s="49">
        <f t="shared" ref="F10:F12" si="1">E10/B10*1000</f>
        <v>282.15553654414242</v>
      </c>
      <c r="G10" s="49">
        <f>E10/C10*1000</f>
        <v>344.76918257778294</v>
      </c>
      <c r="H10" s="67" t="s">
        <v>43</v>
      </c>
    </row>
    <row r="11" spans="1:8" x14ac:dyDescent="0.3">
      <c r="A11" s="40" t="s">
        <v>30</v>
      </c>
      <c r="B11" s="47">
        <f t="shared" si="0"/>
        <v>19651</v>
      </c>
      <c r="C11" s="47">
        <v>19651</v>
      </c>
      <c r="D11" s="47">
        <v>0</v>
      </c>
      <c r="E11" s="47">
        <v>9656</v>
      </c>
      <c r="F11" s="49">
        <f t="shared" ref="F11" si="2">E11/B11*1000</f>
        <v>491.37448475904534</v>
      </c>
      <c r="G11" s="49">
        <f t="shared" ref="G11:G12" si="3">E11/C11*1000</f>
        <v>491.37448475904534</v>
      </c>
      <c r="H11" s="66" t="s">
        <v>44</v>
      </c>
    </row>
    <row r="12" spans="1:8" x14ac:dyDescent="0.3">
      <c r="A12" s="40" t="s">
        <v>79</v>
      </c>
      <c r="B12" s="47">
        <f t="shared" si="0"/>
        <v>26128</v>
      </c>
      <c r="C12" s="47">
        <v>25581</v>
      </c>
      <c r="D12" s="47">
        <v>547</v>
      </c>
      <c r="E12" s="47">
        <v>18207</v>
      </c>
      <c r="F12" s="49">
        <f t="shared" si="1"/>
        <v>696.83864053888544</v>
      </c>
      <c r="G12" s="49">
        <f t="shared" si="3"/>
        <v>711.73918142371292</v>
      </c>
      <c r="H12" s="67" t="s">
        <v>77</v>
      </c>
    </row>
    <row r="13" spans="1:8" x14ac:dyDescent="0.3">
      <c r="A13" s="40" t="s">
        <v>21</v>
      </c>
      <c r="B13" s="47">
        <f t="shared" si="0"/>
        <v>1865681</v>
      </c>
      <c r="C13" s="47">
        <f>SUM(C9:C12)</f>
        <v>415250</v>
      </c>
      <c r="D13" s="47">
        <f>SUM(D9:D12)</f>
        <v>1450431</v>
      </c>
      <c r="E13" s="47">
        <f>SUM(E9:E12)</f>
        <v>151994</v>
      </c>
      <c r="F13" s="49">
        <f>E13/B13*1000</f>
        <v>81.468375354629231</v>
      </c>
      <c r="G13" s="49">
        <f>E13/C13*1000</f>
        <v>366.03010234798319</v>
      </c>
      <c r="H13" s="65" t="s">
        <v>22</v>
      </c>
    </row>
    <row r="14" spans="1:8" ht="21.75" customHeight="1" x14ac:dyDescent="0.3"/>
    <row r="15" spans="1:8" ht="21.75" customHeight="1" x14ac:dyDescent="0.3"/>
    <row r="16" spans="1:8" ht="31.5" customHeight="1" x14ac:dyDescent="0.3">
      <c r="A16" s="162" t="s">
        <v>144</v>
      </c>
      <c r="B16" s="162"/>
      <c r="C16" s="162"/>
      <c r="D16" s="162"/>
      <c r="E16" s="162"/>
      <c r="F16" s="162"/>
      <c r="G16" s="162"/>
      <c r="H16" s="162"/>
    </row>
    <row r="17" spans="1:9" ht="33.75" customHeight="1" x14ac:dyDescent="0.3">
      <c r="A17" s="167" t="s">
        <v>145</v>
      </c>
      <c r="B17" s="167"/>
      <c r="C17" s="167"/>
      <c r="D17" s="167"/>
      <c r="E17" s="167"/>
      <c r="F17" s="167"/>
      <c r="G17" s="167"/>
      <c r="H17" s="167"/>
    </row>
    <row r="18" spans="1:9" ht="18" customHeight="1" x14ac:dyDescent="0.3">
      <c r="A18" s="165" t="s">
        <v>51</v>
      </c>
      <c r="B18" s="165"/>
      <c r="C18" s="63"/>
      <c r="D18" s="63"/>
      <c r="E18" s="63"/>
      <c r="F18" s="11"/>
      <c r="G18" s="171" t="s">
        <v>67</v>
      </c>
      <c r="H18" s="171"/>
    </row>
    <row r="19" spans="1:9" ht="30" customHeight="1" x14ac:dyDescent="0.3">
      <c r="A19" s="151" t="s">
        <v>29</v>
      </c>
      <c r="B19" s="134" t="s">
        <v>8</v>
      </c>
      <c r="C19" s="135"/>
      <c r="D19" s="57" t="s">
        <v>9</v>
      </c>
      <c r="E19" s="136" t="s">
        <v>121</v>
      </c>
      <c r="F19" s="3" t="s">
        <v>23</v>
      </c>
      <c r="G19" s="54" t="s">
        <v>10</v>
      </c>
      <c r="H19" s="131" t="s">
        <v>72</v>
      </c>
    </row>
    <row r="20" spans="1:9" x14ac:dyDescent="0.3">
      <c r="A20" s="151"/>
      <c r="B20" s="155" t="s">
        <v>11</v>
      </c>
      <c r="C20" s="156"/>
      <c r="D20" s="58" t="s">
        <v>12</v>
      </c>
      <c r="E20" s="137"/>
      <c r="F20" s="4" t="s">
        <v>25</v>
      </c>
      <c r="G20" s="55" t="s">
        <v>24</v>
      </c>
      <c r="H20" s="132"/>
    </row>
    <row r="21" spans="1:9" ht="26.4" x14ac:dyDescent="0.3">
      <c r="A21" s="151"/>
      <c r="B21" s="5" t="s">
        <v>110</v>
      </c>
      <c r="C21" s="5" t="s">
        <v>71</v>
      </c>
      <c r="D21" s="5" t="s">
        <v>14</v>
      </c>
      <c r="E21" s="163" t="s">
        <v>16</v>
      </c>
      <c r="F21" s="5" t="s">
        <v>112</v>
      </c>
      <c r="G21" s="5" t="s">
        <v>13</v>
      </c>
      <c r="H21" s="132"/>
    </row>
    <row r="22" spans="1:9" ht="26.4" x14ac:dyDescent="0.3">
      <c r="A22" s="151"/>
      <c r="B22" s="56" t="s">
        <v>17</v>
      </c>
      <c r="C22" s="56" t="s">
        <v>18</v>
      </c>
      <c r="D22" s="56" t="s">
        <v>19</v>
      </c>
      <c r="E22" s="164"/>
      <c r="F22" s="56" t="s">
        <v>17</v>
      </c>
      <c r="G22" s="56" t="s">
        <v>18</v>
      </c>
      <c r="H22" s="133"/>
    </row>
    <row r="23" spans="1:9" x14ac:dyDescent="0.3">
      <c r="A23" s="40" t="s">
        <v>80</v>
      </c>
      <c r="B23" s="47">
        <f>C23+D23</f>
        <v>422594</v>
      </c>
      <c r="C23" s="70">
        <v>378168</v>
      </c>
      <c r="D23" s="47">
        <v>44426</v>
      </c>
      <c r="E23" s="70">
        <v>286878</v>
      </c>
      <c r="F23" s="49">
        <f>E23/B23*1000</f>
        <v>678.85014931589183</v>
      </c>
      <c r="G23" s="49">
        <f>E23/C23*1000</f>
        <v>758.59935266865523</v>
      </c>
      <c r="H23" s="64" t="s">
        <v>75</v>
      </c>
      <c r="I23" s="34"/>
    </row>
    <row r="24" spans="1:9" x14ac:dyDescent="0.3">
      <c r="A24" s="40" t="s">
        <v>28</v>
      </c>
      <c r="B24" s="47">
        <f t="shared" ref="B24:B38" si="4">C24+D24</f>
        <v>411079</v>
      </c>
      <c r="C24" s="70">
        <v>409951</v>
      </c>
      <c r="D24" s="47">
        <v>1128</v>
      </c>
      <c r="E24" s="70">
        <v>376694</v>
      </c>
      <c r="F24" s="49">
        <f t="shared" ref="F24:F38" si="5">E24/B24*1000</f>
        <v>916.35427740166733</v>
      </c>
      <c r="G24" s="49">
        <f t="shared" ref="G24:G38" si="6">E24/C24*1000</f>
        <v>918.87567050696305</v>
      </c>
      <c r="H24" s="67" t="s">
        <v>43</v>
      </c>
      <c r="I24" s="34"/>
    </row>
    <row r="25" spans="1:9" x14ac:dyDescent="0.3">
      <c r="A25" s="41" t="s">
        <v>30</v>
      </c>
      <c r="B25" s="47">
        <f t="shared" si="4"/>
        <v>468793</v>
      </c>
      <c r="C25" s="70">
        <v>465839</v>
      </c>
      <c r="D25" s="47">
        <v>2954</v>
      </c>
      <c r="E25" s="70">
        <v>360845</v>
      </c>
      <c r="F25" s="49">
        <f t="shared" si="5"/>
        <v>769.73205657934307</v>
      </c>
      <c r="G25" s="49">
        <f t="shared" si="6"/>
        <v>774.61311740751637</v>
      </c>
      <c r="H25" s="66" t="s">
        <v>44</v>
      </c>
    </row>
    <row r="26" spans="1:9" x14ac:dyDescent="0.3">
      <c r="A26" s="71" t="s">
        <v>78</v>
      </c>
      <c r="B26" s="47">
        <f t="shared" si="4"/>
        <v>429621</v>
      </c>
      <c r="C26" s="70">
        <v>429000</v>
      </c>
      <c r="D26" s="70">
        <v>621</v>
      </c>
      <c r="E26" s="70">
        <v>389600</v>
      </c>
      <c r="F26" s="49">
        <f t="shared" si="5"/>
        <v>906.84580129928474</v>
      </c>
      <c r="G26" s="49">
        <f t="shared" si="6"/>
        <v>908.1585081585082</v>
      </c>
      <c r="H26" s="66" t="s">
        <v>84</v>
      </c>
    </row>
    <row r="27" spans="1:9" x14ac:dyDescent="0.3">
      <c r="A27" s="72" t="s">
        <v>31</v>
      </c>
      <c r="B27" s="47">
        <f t="shared" si="4"/>
        <v>86210</v>
      </c>
      <c r="C27" s="110">
        <v>86184</v>
      </c>
      <c r="D27" s="47">
        <v>26</v>
      </c>
      <c r="E27" s="110">
        <v>72507</v>
      </c>
      <c r="F27" s="49">
        <f t="shared" si="5"/>
        <v>841.05092216680202</v>
      </c>
      <c r="G27" s="49">
        <f t="shared" si="6"/>
        <v>841.30465051517683</v>
      </c>
      <c r="H27" s="67" t="s">
        <v>45</v>
      </c>
    </row>
    <row r="28" spans="1:9" x14ac:dyDescent="0.3">
      <c r="A28" s="72" t="s">
        <v>32</v>
      </c>
      <c r="B28" s="47">
        <f t="shared" si="4"/>
        <v>228912</v>
      </c>
      <c r="C28" s="70">
        <v>228912</v>
      </c>
      <c r="D28" s="47">
        <v>0</v>
      </c>
      <c r="E28" s="70">
        <v>201032</v>
      </c>
      <c r="F28" s="49">
        <f t="shared" si="5"/>
        <v>878.20647235618935</v>
      </c>
      <c r="G28" s="49">
        <f t="shared" si="6"/>
        <v>878.20647235618935</v>
      </c>
      <c r="H28" s="67" t="s">
        <v>46</v>
      </c>
    </row>
    <row r="29" spans="1:9" x14ac:dyDescent="0.3">
      <c r="A29" s="72" t="s">
        <v>33</v>
      </c>
      <c r="B29" s="47">
        <f t="shared" si="4"/>
        <v>217958</v>
      </c>
      <c r="C29" s="70">
        <v>216788</v>
      </c>
      <c r="D29" s="47">
        <v>1170</v>
      </c>
      <c r="E29" s="70">
        <v>180075</v>
      </c>
      <c r="F29" s="49">
        <f t="shared" si="5"/>
        <v>826.19128455941052</v>
      </c>
      <c r="G29" s="49">
        <f t="shared" si="6"/>
        <v>830.65022049190918</v>
      </c>
      <c r="H29" s="67" t="s">
        <v>52</v>
      </c>
    </row>
    <row r="30" spans="1:9" x14ac:dyDescent="0.3">
      <c r="A30" s="72" t="s">
        <v>34</v>
      </c>
      <c r="B30" s="47">
        <f t="shared" si="4"/>
        <v>707303</v>
      </c>
      <c r="C30" s="70">
        <v>706697</v>
      </c>
      <c r="D30" s="47">
        <v>606</v>
      </c>
      <c r="E30" s="70">
        <v>559513</v>
      </c>
      <c r="F30" s="49">
        <f t="shared" si="5"/>
        <v>791.05135988395364</v>
      </c>
      <c r="G30" s="49">
        <f t="shared" si="6"/>
        <v>791.72969462159881</v>
      </c>
      <c r="H30" s="65" t="s">
        <v>53</v>
      </c>
    </row>
    <row r="31" spans="1:9" x14ac:dyDescent="0.3">
      <c r="A31" s="72" t="s">
        <v>79</v>
      </c>
      <c r="B31" s="47">
        <f t="shared" si="4"/>
        <v>690299</v>
      </c>
      <c r="C31" s="47">
        <v>689998</v>
      </c>
      <c r="D31" s="47">
        <v>301</v>
      </c>
      <c r="E31" s="70">
        <v>631521</v>
      </c>
      <c r="F31" s="49">
        <f t="shared" si="5"/>
        <v>914.85139048441329</v>
      </c>
      <c r="G31" s="49">
        <f t="shared" si="6"/>
        <v>915.25047898689559</v>
      </c>
      <c r="H31" s="67" t="s">
        <v>77</v>
      </c>
    </row>
    <row r="32" spans="1:9" x14ac:dyDescent="0.3">
      <c r="A32" s="72" t="s">
        <v>35</v>
      </c>
      <c r="B32" s="47">
        <f>C32+D32</f>
        <v>237454</v>
      </c>
      <c r="C32" s="47">
        <v>235173</v>
      </c>
      <c r="D32" s="47">
        <v>2281</v>
      </c>
      <c r="E32" s="47">
        <v>187942</v>
      </c>
      <c r="F32" s="49">
        <f t="shared" si="5"/>
        <v>791.48803557741712</v>
      </c>
      <c r="G32" s="49">
        <f t="shared" si="6"/>
        <v>799.16487011689264</v>
      </c>
      <c r="H32" s="67" t="s">
        <v>47</v>
      </c>
    </row>
    <row r="33" spans="1:9" x14ac:dyDescent="0.3">
      <c r="A33" s="72" t="s">
        <v>36</v>
      </c>
      <c r="B33" s="47">
        <f t="shared" si="4"/>
        <v>469836</v>
      </c>
      <c r="C33" s="70">
        <v>453744</v>
      </c>
      <c r="D33" s="70">
        <v>16092</v>
      </c>
      <c r="E33" s="70">
        <v>388533</v>
      </c>
      <c r="F33" s="49">
        <f t="shared" si="5"/>
        <v>826.95451178709163</v>
      </c>
      <c r="G33" s="49">
        <f t="shared" si="6"/>
        <v>856.28239712260654</v>
      </c>
      <c r="H33" s="67" t="s">
        <v>48</v>
      </c>
    </row>
    <row r="34" spans="1:9" ht="17.25" customHeight="1" x14ac:dyDescent="0.3">
      <c r="A34" s="72" t="s">
        <v>37</v>
      </c>
      <c r="B34" s="47">
        <f t="shared" si="4"/>
        <v>391662</v>
      </c>
      <c r="C34" s="70">
        <v>389462</v>
      </c>
      <c r="D34" s="70">
        <v>2200</v>
      </c>
      <c r="E34" s="70">
        <v>283869</v>
      </c>
      <c r="F34" s="49">
        <f t="shared" si="5"/>
        <v>724.78055057677284</v>
      </c>
      <c r="G34" s="49">
        <f t="shared" si="6"/>
        <v>728.87470407896012</v>
      </c>
      <c r="H34" s="67" t="s">
        <v>49</v>
      </c>
    </row>
    <row r="35" spans="1:9" x14ac:dyDescent="0.3">
      <c r="A35" s="72" t="s">
        <v>56</v>
      </c>
      <c r="B35" s="47">
        <f t="shared" si="4"/>
        <v>164671</v>
      </c>
      <c r="C35" s="70">
        <v>161242</v>
      </c>
      <c r="D35" s="70">
        <v>3429</v>
      </c>
      <c r="E35" s="70">
        <v>126915</v>
      </c>
      <c r="F35" s="49">
        <f t="shared" si="5"/>
        <v>770.71858432875251</v>
      </c>
      <c r="G35" s="49">
        <f t="shared" si="6"/>
        <v>787.10881780181342</v>
      </c>
      <c r="H35" s="67" t="s">
        <v>50</v>
      </c>
    </row>
    <row r="36" spans="1:9" x14ac:dyDescent="0.3">
      <c r="A36" s="72" t="s">
        <v>39</v>
      </c>
      <c r="B36" s="47">
        <f t="shared" si="4"/>
        <v>202980</v>
      </c>
      <c r="C36" s="70">
        <v>202980</v>
      </c>
      <c r="D36" s="70">
        <v>0</v>
      </c>
      <c r="E36" s="70">
        <v>138653</v>
      </c>
      <c r="F36" s="49">
        <f t="shared" si="5"/>
        <v>683.08700364567937</v>
      </c>
      <c r="G36" s="49">
        <f t="shared" si="6"/>
        <v>683.08700364567937</v>
      </c>
      <c r="H36" s="67" t="s">
        <v>55</v>
      </c>
    </row>
    <row r="37" spans="1:9" x14ac:dyDescent="0.3">
      <c r="A37" s="72" t="s">
        <v>40</v>
      </c>
      <c r="B37" s="47">
        <f t="shared" si="4"/>
        <v>55226</v>
      </c>
      <c r="C37" s="70">
        <v>55226</v>
      </c>
      <c r="D37" s="70">
        <v>0</v>
      </c>
      <c r="E37" s="70">
        <v>42378</v>
      </c>
      <c r="F37" s="49">
        <f t="shared" si="5"/>
        <v>767.35595552819325</v>
      </c>
      <c r="G37" s="49">
        <f t="shared" si="6"/>
        <v>767.35595552819325</v>
      </c>
      <c r="H37" s="67" t="s">
        <v>54</v>
      </c>
    </row>
    <row r="38" spans="1:9" x14ac:dyDescent="0.3">
      <c r="A38" s="73" t="s">
        <v>21</v>
      </c>
      <c r="B38" s="47">
        <f t="shared" si="4"/>
        <v>5184598</v>
      </c>
      <c r="C38" s="47">
        <f>SUM(C23:C37)</f>
        <v>5109364</v>
      </c>
      <c r="D38" s="47">
        <f>SUM(D23:D37)</f>
        <v>75234</v>
      </c>
      <c r="E38" s="47">
        <f>SUM(E23:E37)</f>
        <v>4226955</v>
      </c>
      <c r="F38" s="49">
        <f t="shared" si="5"/>
        <v>815.29079014419244</v>
      </c>
      <c r="G38" s="49">
        <f t="shared" si="6"/>
        <v>827.29572604339796</v>
      </c>
      <c r="H38" s="65" t="s">
        <v>22</v>
      </c>
    </row>
    <row r="39" spans="1:9" x14ac:dyDescent="0.3">
      <c r="H39" s="19"/>
    </row>
    <row r="40" spans="1:9" ht="18" customHeight="1" x14ac:dyDescent="0.3">
      <c r="A40" s="18"/>
      <c r="B40" s="18"/>
      <c r="C40" s="18"/>
      <c r="D40" s="18"/>
      <c r="E40" s="18"/>
      <c r="F40" s="18"/>
      <c r="G40" s="18"/>
      <c r="H40" s="18"/>
      <c r="I40" s="18"/>
    </row>
    <row r="41" spans="1:9" x14ac:dyDescent="0.3">
      <c r="B41" s="104"/>
      <c r="C41" s="104"/>
      <c r="D41" s="104"/>
      <c r="E41" s="104"/>
    </row>
    <row r="42" spans="1:9" x14ac:dyDescent="0.3">
      <c r="E42" s="17"/>
    </row>
    <row r="44" spans="1:9" x14ac:dyDescent="0.3">
      <c r="E44" s="17"/>
    </row>
  </sheetData>
  <mergeCells count="21">
    <mergeCell ref="G18:H18"/>
    <mergeCell ref="A16:H16"/>
    <mergeCell ref="A17:H17"/>
    <mergeCell ref="A19:A22"/>
    <mergeCell ref="B19:C19"/>
    <mergeCell ref="E19:E20"/>
    <mergeCell ref="H19:H22"/>
    <mergeCell ref="B20:C20"/>
    <mergeCell ref="E21:E22"/>
    <mergeCell ref="A18:B18"/>
    <mergeCell ref="G4:H4"/>
    <mergeCell ref="A1:H1"/>
    <mergeCell ref="H5:H8"/>
    <mergeCell ref="B6:C6"/>
    <mergeCell ref="E7:E8"/>
    <mergeCell ref="A5:A8"/>
    <mergeCell ref="B5:C5"/>
    <mergeCell ref="A3:H3"/>
    <mergeCell ref="E5:E6"/>
    <mergeCell ref="A4:B4"/>
    <mergeCell ref="A2:H2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rightToLeft="1" workbookViewId="0">
      <selection activeCell="D8" sqref="D8"/>
    </sheetView>
  </sheetViews>
  <sheetFormatPr defaultRowHeight="14.4" x14ac:dyDescent="0.3"/>
  <cols>
    <col min="1" max="1" width="13.109375" customWidth="1"/>
    <col min="2" max="2" width="14.6640625" customWidth="1"/>
    <col min="3" max="4" width="13.109375" customWidth="1"/>
    <col min="5" max="5" width="17.6640625" customWidth="1"/>
    <col min="8" max="9" width="12" bestFit="1" customWidth="1"/>
    <col min="10" max="10" width="11.88671875" bestFit="1" customWidth="1"/>
  </cols>
  <sheetData>
    <row r="1" spans="1:13" ht="28.5" customHeight="1" x14ac:dyDescent="0.3"/>
    <row r="2" spans="1:13" ht="18" customHeight="1" x14ac:dyDescent="0.3">
      <c r="M2" s="116"/>
    </row>
    <row r="3" spans="1:13" ht="33" customHeight="1" x14ac:dyDescent="0.3">
      <c r="A3" s="162" t="s">
        <v>146</v>
      </c>
      <c r="B3" s="162"/>
      <c r="C3" s="162"/>
      <c r="D3" s="162"/>
      <c r="E3" s="162"/>
    </row>
    <row r="4" spans="1:13" ht="37.5" customHeight="1" x14ac:dyDescent="0.3">
      <c r="A4" s="167" t="s">
        <v>147</v>
      </c>
      <c r="B4" s="167"/>
      <c r="C4" s="167"/>
      <c r="D4" s="167"/>
      <c r="E4" s="167"/>
    </row>
    <row r="5" spans="1:13" ht="22.5" customHeight="1" x14ac:dyDescent="0.3">
      <c r="A5" s="77" t="s">
        <v>57</v>
      </c>
      <c r="B5" s="11"/>
      <c r="C5" s="11"/>
      <c r="D5" s="171" t="s">
        <v>68</v>
      </c>
      <c r="E5" s="171"/>
    </row>
    <row r="6" spans="1:13" ht="39.9" customHeight="1" x14ac:dyDescent="0.3">
      <c r="A6" s="174" t="s">
        <v>66</v>
      </c>
      <c r="B6" s="5" t="s">
        <v>61</v>
      </c>
      <c r="C6" s="5" t="s">
        <v>64</v>
      </c>
      <c r="D6" s="5" t="s">
        <v>113</v>
      </c>
      <c r="E6" s="131" t="s">
        <v>60</v>
      </c>
      <c r="J6" s="34"/>
      <c r="K6" s="34"/>
      <c r="L6" s="34"/>
    </row>
    <row r="7" spans="1:13" ht="43.2" customHeight="1" x14ac:dyDescent="0.3">
      <c r="A7" s="175"/>
      <c r="B7" s="56" t="s">
        <v>62</v>
      </c>
      <c r="C7" s="96" t="s">
        <v>65</v>
      </c>
      <c r="D7" s="96" t="s">
        <v>116</v>
      </c>
      <c r="E7" s="133"/>
      <c r="J7" s="34"/>
      <c r="K7" s="35"/>
      <c r="L7" s="35"/>
    </row>
    <row r="8" spans="1:13" ht="32.4" customHeight="1" x14ac:dyDescent="0.3">
      <c r="A8" s="46" t="s">
        <v>5</v>
      </c>
      <c r="B8" s="74">
        <v>5524614</v>
      </c>
      <c r="C8" s="75">
        <v>2188</v>
      </c>
      <c r="D8" s="74">
        <v>12087936</v>
      </c>
      <c r="E8" s="83" t="s">
        <v>7</v>
      </c>
      <c r="J8" s="34"/>
      <c r="K8" s="34"/>
      <c r="L8" s="34"/>
    </row>
    <row r="9" spans="1:13" x14ac:dyDescent="0.3">
      <c r="A9" s="173"/>
      <c r="B9" s="173"/>
      <c r="C9" s="173"/>
      <c r="D9" s="173"/>
      <c r="E9" s="173"/>
      <c r="F9" s="18"/>
      <c r="G9" s="18"/>
      <c r="H9" s="18"/>
      <c r="I9" s="18"/>
      <c r="J9" s="34"/>
      <c r="K9" s="34"/>
      <c r="L9" s="34"/>
    </row>
    <row r="10" spans="1:13" x14ac:dyDescent="0.3">
      <c r="A10" s="172"/>
      <c r="B10" s="172"/>
    </row>
  </sheetData>
  <mergeCells count="7">
    <mergeCell ref="A10:B10"/>
    <mergeCell ref="A9:E9"/>
    <mergeCell ref="D5:E5"/>
    <mergeCell ref="A3:E3"/>
    <mergeCell ref="A6:A7"/>
    <mergeCell ref="E6:E7"/>
    <mergeCell ref="A4:E4"/>
  </mergeCells>
  <printOptions horizontalCentered="1" verticalCentered="1"/>
  <pageMargins left="0.25" right="3.25" top="0.98425196850393704" bottom="0.98425196850393704" header="0.31496062992126" footer="0.31496062992126"/>
  <pageSetup paperSize="9" orientation="landscape" r:id="rId1"/>
  <headerFooter>
    <oddFooter>&amp;C10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zoomScaleNormal="100" workbookViewId="0">
      <selection activeCell="G10" sqref="G10"/>
    </sheetView>
  </sheetViews>
  <sheetFormatPr defaultRowHeight="14.4" x14ac:dyDescent="0.3"/>
  <cols>
    <col min="1" max="1" width="7.6640625" customWidth="1"/>
    <col min="2" max="2" width="10.44140625" customWidth="1"/>
    <col min="3" max="3" width="11.33203125" customWidth="1"/>
    <col min="4" max="4" width="8.6640625" customWidth="1"/>
    <col min="5" max="5" width="9.5546875" customWidth="1"/>
    <col min="6" max="6" width="10.33203125" customWidth="1"/>
    <col min="7" max="7" width="8" customWidth="1"/>
    <col min="8" max="8" width="10.6640625" customWidth="1"/>
    <col min="9" max="9" width="13.109375" customWidth="1"/>
  </cols>
  <sheetData>
    <row r="1" spans="1:9" ht="33.6" customHeight="1" x14ac:dyDescent="0.3">
      <c r="A1" s="162" t="s">
        <v>148</v>
      </c>
      <c r="B1" s="162"/>
      <c r="C1" s="162"/>
      <c r="D1" s="162"/>
      <c r="E1" s="162"/>
      <c r="F1" s="162"/>
      <c r="G1" s="162"/>
      <c r="H1" s="162"/>
      <c r="I1" s="162"/>
    </row>
    <row r="2" spans="1:9" ht="33" customHeight="1" x14ac:dyDescent="0.3">
      <c r="A2" s="167" t="s">
        <v>149</v>
      </c>
      <c r="B2" s="167"/>
      <c r="C2" s="167"/>
      <c r="D2" s="167"/>
      <c r="E2" s="167"/>
      <c r="F2" s="167"/>
      <c r="G2" s="167"/>
      <c r="H2" s="167"/>
      <c r="I2" s="167"/>
    </row>
    <row r="3" spans="1:9" ht="22.2" customHeight="1" x14ac:dyDescent="0.3">
      <c r="A3" s="165" t="s">
        <v>125</v>
      </c>
      <c r="B3" s="165"/>
      <c r="C3" s="76"/>
      <c r="D3" s="76"/>
      <c r="E3" s="76"/>
      <c r="F3" s="76"/>
      <c r="G3" s="76"/>
      <c r="H3" s="177" t="s">
        <v>126</v>
      </c>
      <c r="I3" s="177"/>
    </row>
    <row r="4" spans="1:9" ht="25.5" customHeight="1" x14ac:dyDescent="0.3">
      <c r="A4" s="151" t="s">
        <v>88</v>
      </c>
      <c r="B4" s="134" t="s">
        <v>8</v>
      </c>
      <c r="C4" s="135"/>
      <c r="D4" s="178" t="s">
        <v>9</v>
      </c>
      <c r="E4" s="179"/>
      <c r="F4" s="136" t="s">
        <v>111</v>
      </c>
      <c r="G4" s="3" t="s">
        <v>23</v>
      </c>
      <c r="H4" s="54" t="s">
        <v>10</v>
      </c>
      <c r="I4" s="154" t="s">
        <v>89</v>
      </c>
    </row>
    <row r="5" spans="1:9" ht="16.2" customHeight="1" x14ac:dyDescent="0.3">
      <c r="A5" s="151"/>
      <c r="B5" s="155" t="s">
        <v>11</v>
      </c>
      <c r="C5" s="156"/>
      <c r="D5" s="180" t="s">
        <v>12</v>
      </c>
      <c r="E5" s="181"/>
      <c r="F5" s="137"/>
      <c r="G5" s="4" t="s">
        <v>25</v>
      </c>
      <c r="H5" s="55" t="s">
        <v>24</v>
      </c>
      <c r="I5" s="154"/>
    </row>
    <row r="6" spans="1:9" ht="25.5" customHeight="1" x14ac:dyDescent="0.3">
      <c r="A6" s="151"/>
      <c r="B6" s="5" t="s">
        <v>110</v>
      </c>
      <c r="C6" s="5" t="s">
        <v>13</v>
      </c>
      <c r="D6" s="5" t="s">
        <v>14</v>
      </c>
      <c r="E6" s="5" t="s">
        <v>15</v>
      </c>
      <c r="F6" s="163" t="s">
        <v>16</v>
      </c>
      <c r="G6" s="5" t="s">
        <v>110</v>
      </c>
      <c r="H6" s="5" t="s">
        <v>13</v>
      </c>
      <c r="I6" s="154"/>
    </row>
    <row r="7" spans="1:9" ht="36" customHeight="1" x14ac:dyDescent="0.3">
      <c r="A7" s="151"/>
      <c r="B7" s="56" t="s">
        <v>17</v>
      </c>
      <c r="C7" s="56" t="s">
        <v>18</v>
      </c>
      <c r="D7" s="56" t="s">
        <v>19</v>
      </c>
      <c r="E7" s="56" t="s">
        <v>20</v>
      </c>
      <c r="F7" s="164"/>
      <c r="G7" s="56" t="s">
        <v>17</v>
      </c>
      <c r="H7" s="56" t="s">
        <v>18</v>
      </c>
      <c r="I7" s="154"/>
    </row>
    <row r="8" spans="1:9" ht="21.6" customHeight="1" x14ac:dyDescent="0.3">
      <c r="A8" s="40" t="s">
        <v>90</v>
      </c>
      <c r="B8" s="47">
        <v>233898</v>
      </c>
      <c r="C8" s="47">
        <v>190877.4</v>
      </c>
      <c r="D8" s="47">
        <v>1064.25</v>
      </c>
      <c r="E8" s="47">
        <v>41957</v>
      </c>
      <c r="F8" s="47">
        <v>77299</v>
      </c>
      <c r="G8" s="49">
        <f>F8/B8*1000</f>
        <v>330.48166294709659</v>
      </c>
      <c r="H8" s="53">
        <f>F8/C8*1000</f>
        <v>404.96674828973994</v>
      </c>
      <c r="I8" s="65" t="s">
        <v>105</v>
      </c>
    </row>
    <row r="9" spans="1:9" ht="19.95" customHeight="1" x14ac:dyDescent="0.3">
      <c r="A9" s="40" t="s">
        <v>91</v>
      </c>
      <c r="B9" s="47">
        <v>41068</v>
      </c>
      <c r="C9" s="47">
        <v>4255.3</v>
      </c>
      <c r="D9" s="47">
        <v>36537.300000000003</v>
      </c>
      <c r="E9" s="47">
        <v>276</v>
      </c>
      <c r="F9" s="47">
        <v>1499.5</v>
      </c>
      <c r="G9" s="49">
        <f>F9/B9*1000</f>
        <v>36.512613226843285</v>
      </c>
      <c r="H9" s="53">
        <v>352.5</v>
      </c>
      <c r="I9" s="65" t="s">
        <v>106</v>
      </c>
    </row>
    <row r="10" spans="1:9" ht="21.6" customHeight="1" x14ac:dyDescent="0.3">
      <c r="A10" s="40" t="s">
        <v>21</v>
      </c>
      <c r="B10" s="47">
        <v>274966</v>
      </c>
      <c r="C10" s="47">
        <v>195132</v>
      </c>
      <c r="D10" s="47">
        <v>37601</v>
      </c>
      <c r="E10" s="47">
        <f>SUM(E8:E9)</f>
        <v>42233</v>
      </c>
      <c r="F10" s="47">
        <f>SUM(F8:F9)</f>
        <v>78798.5</v>
      </c>
      <c r="G10" s="49">
        <f>F10/B10*1000</f>
        <v>286.57543114421418</v>
      </c>
      <c r="H10" s="53">
        <f>F10/C10*1000</f>
        <v>403.82151569194184</v>
      </c>
      <c r="I10" s="65" t="s">
        <v>107</v>
      </c>
    </row>
    <row r="11" spans="1:9" x14ac:dyDescent="0.3">
      <c r="A11" s="152"/>
      <c r="B11" s="152"/>
      <c r="C11" s="152"/>
      <c r="D11" s="152"/>
      <c r="E11" s="37"/>
      <c r="F11" s="176"/>
      <c r="G11" s="176"/>
      <c r="H11" s="176"/>
      <c r="I11" s="176"/>
    </row>
    <row r="12" spans="1:9" x14ac:dyDescent="0.3">
      <c r="A12" s="45"/>
      <c r="B12" s="45"/>
      <c r="C12" s="45"/>
      <c r="D12" s="45"/>
      <c r="E12" s="37"/>
      <c r="F12" s="39"/>
      <c r="G12" s="39"/>
      <c r="H12" s="39"/>
      <c r="I12" s="39"/>
    </row>
    <row r="13" spans="1:9" x14ac:dyDescent="0.3">
      <c r="A13" s="45"/>
      <c r="B13" s="45"/>
      <c r="C13" s="45"/>
      <c r="D13" s="45"/>
      <c r="E13" s="37"/>
      <c r="F13" s="39"/>
      <c r="G13" s="39"/>
      <c r="H13" s="39"/>
      <c r="I13" s="39"/>
    </row>
    <row r="14" spans="1:9" x14ac:dyDescent="0.3">
      <c r="A14" s="37"/>
      <c r="B14" s="37"/>
      <c r="C14" s="37"/>
      <c r="D14" s="37"/>
      <c r="E14" s="37"/>
      <c r="F14" s="37"/>
      <c r="G14" s="37"/>
      <c r="H14" s="37"/>
      <c r="I14" s="37"/>
    </row>
    <row r="15" spans="1:9" x14ac:dyDescent="0.3">
      <c r="A15" s="37"/>
      <c r="B15" s="37"/>
      <c r="C15" s="37"/>
      <c r="D15" s="37"/>
      <c r="E15" s="37"/>
      <c r="F15" s="37"/>
      <c r="G15" s="37"/>
      <c r="H15" s="37"/>
      <c r="I15" s="37"/>
    </row>
  </sheetData>
  <mergeCells count="14">
    <mergeCell ref="A11:D11"/>
    <mergeCell ref="F11:I11"/>
    <mergeCell ref="A3:B3"/>
    <mergeCell ref="A1:I1"/>
    <mergeCell ref="A2:I2"/>
    <mergeCell ref="H3:I3"/>
    <mergeCell ref="A4:A7"/>
    <mergeCell ref="B4:C4"/>
    <mergeCell ref="D4:E4"/>
    <mergeCell ref="F4:F5"/>
    <mergeCell ref="I4:I7"/>
    <mergeCell ref="B5:C5"/>
    <mergeCell ref="D5:E5"/>
    <mergeCell ref="F6:F7"/>
  </mergeCells>
  <printOptions horizontalCentered="1" verticalCentered="1"/>
  <pageMargins left="0" right="0" top="0.75" bottom="0.75" header="0.3" footer="0.3"/>
  <pageSetup paperSize="9" orientation="landscape" r:id="rId1"/>
  <headerFooter>
    <oddFooter>&amp;C14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rightToLeft="1" topLeftCell="A10" zoomScale="120" zoomScaleNormal="120" workbookViewId="0">
      <selection activeCell="I16" sqref="I16"/>
    </sheetView>
  </sheetViews>
  <sheetFormatPr defaultRowHeight="14.4" x14ac:dyDescent="0.3"/>
  <cols>
    <col min="1" max="1" width="7.6640625" customWidth="1"/>
    <col min="2" max="3" width="9.33203125" customWidth="1"/>
    <col min="4" max="4" width="8.6640625" customWidth="1"/>
    <col min="5" max="5" width="9.33203125" customWidth="1"/>
    <col min="6" max="6" width="9.88671875" customWidth="1"/>
    <col min="7" max="7" width="7.44140625" customWidth="1"/>
    <col min="8" max="8" width="7.6640625" customWidth="1"/>
    <col min="9" max="9" width="9.44140625" customWidth="1"/>
    <col min="10" max="10" width="11.6640625" customWidth="1"/>
  </cols>
  <sheetData>
    <row r="1" spans="1:19" ht="21" customHeight="1" x14ac:dyDescent="0.3">
      <c r="A1" s="162" t="s">
        <v>130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9" ht="29.25" customHeight="1" x14ac:dyDescent="0.3">
      <c r="A2" s="167" t="s">
        <v>129</v>
      </c>
      <c r="B2" s="167"/>
      <c r="C2" s="167"/>
      <c r="D2" s="167"/>
      <c r="E2" s="167"/>
      <c r="F2" s="167"/>
      <c r="G2" s="167"/>
      <c r="H2" s="167"/>
      <c r="I2" s="167"/>
      <c r="J2" s="167"/>
    </row>
    <row r="3" spans="1:19" ht="20.25" customHeight="1" x14ac:dyDescent="0.3">
      <c r="A3" s="183" t="s">
        <v>81</v>
      </c>
      <c r="B3" s="183"/>
      <c r="C3" s="97"/>
      <c r="D3" s="97"/>
      <c r="E3" s="97"/>
      <c r="F3" s="97"/>
      <c r="G3" s="97"/>
      <c r="H3" s="97"/>
      <c r="I3" s="171" t="s">
        <v>82</v>
      </c>
      <c r="J3" s="171"/>
    </row>
    <row r="4" spans="1:19" ht="31.5" customHeight="1" x14ac:dyDescent="0.3">
      <c r="A4" s="128" t="s">
        <v>29</v>
      </c>
      <c r="B4" s="134" t="s">
        <v>8</v>
      </c>
      <c r="C4" s="135"/>
      <c r="D4" s="178" t="s">
        <v>9</v>
      </c>
      <c r="E4" s="179"/>
      <c r="F4" s="136" t="s">
        <v>111</v>
      </c>
      <c r="G4" s="136" t="s">
        <v>59</v>
      </c>
      <c r="H4" s="3" t="s">
        <v>23</v>
      </c>
      <c r="I4" s="54" t="s">
        <v>10</v>
      </c>
      <c r="J4" s="131" t="s">
        <v>63</v>
      </c>
    </row>
    <row r="5" spans="1:19" ht="22.95" customHeight="1" x14ac:dyDescent="0.3">
      <c r="A5" s="129"/>
      <c r="B5" s="155" t="s">
        <v>11</v>
      </c>
      <c r="C5" s="156"/>
      <c r="D5" s="180" t="s">
        <v>12</v>
      </c>
      <c r="E5" s="181"/>
      <c r="F5" s="137"/>
      <c r="G5" s="137"/>
      <c r="H5" s="4" t="s">
        <v>25</v>
      </c>
      <c r="I5" s="120" t="s">
        <v>24</v>
      </c>
      <c r="J5" s="132"/>
    </row>
    <row r="6" spans="1:19" ht="35.25" customHeight="1" x14ac:dyDescent="0.3">
      <c r="A6" s="129"/>
      <c r="B6" s="5" t="s">
        <v>110</v>
      </c>
      <c r="C6" s="5" t="s">
        <v>13</v>
      </c>
      <c r="D6" s="5" t="s">
        <v>14</v>
      </c>
      <c r="E6" s="5" t="s">
        <v>114</v>
      </c>
      <c r="F6" s="163" t="s">
        <v>16</v>
      </c>
      <c r="G6" s="137"/>
      <c r="H6" s="5" t="s">
        <v>112</v>
      </c>
      <c r="I6" s="5" t="s">
        <v>13</v>
      </c>
      <c r="J6" s="132"/>
    </row>
    <row r="7" spans="1:19" ht="35.25" customHeight="1" x14ac:dyDescent="0.3">
      <c r="A7" s="130"/>
      <c r="B7" s="98" t="s">
        <v>17</v>
      </c>
      <c r="C7" s="98" t="s">
        <v>18</v>
      </c>
      <c r="D7" s="98" t="s">
        <v>19</v>
      </c>
      <c r="E7" s="56" t="s">
        <v>20</v>
      </c>
      <c r="F7" s="164"/>
      <c r="G7" s="168"/>
      <c r="H7" s="56" t="s">
        <v>17</v>
      </c>
      <c r="I7" s="56" t="s">
        <v>18</v>
      </c>
      <c r="J7" s="133"/>
    </row>
    <row r="8" spans="1:19" x14ac:dyDescent="0.3">
      <c r="A8" s="40" t="s">
        <v>80</v>
      </c>
      <c r="B8" s="70">
        <f>E8+D8+C8</f>
        <v>36502.300000000003</v>
      </c>
      <c r="C8" s="47">
        <v>0</v>
      </c>
      <c r="D8" s="47">
        <v>36447.300000000003</v>
      </c>
      <c r="E8" s="47">
        <v>55</v>
      </c>
      <c r="F8" s="47">
        <v>0</v>
      </c>
      <c r="G8" s="49">
        <f>F8/$F$23%</f>
        <v>0</v>
      </c>
      <c r="H8" s="49">
        <f>F8/B8*1000</f>
        <v>0</v>
      </c>
      <c r="I8" s="49">
        <v>0</v>
      </c>
      <c r="J8" s="64" t="s">
        <v>75</v>
      </c>
      <c r="R8" s="111"/>
    </row>
    <row r="9" spans="1:19" x14ac:dyDescent="0.3">
      <c r="A9" s="40" t="s">
        <v>28</v>
      </c>
      <c r="B9" s="70">
        <f t="shared" ref="B9:B22" si="0">E9+D9+C9</f>
        <v>446</v>
      </c>
      <c r="C9" s="47">
        <v>446</v>
      </c>
      <c r="D9" s="47">
        <v>0</v>
      </c>
      <c r="E9" s="47">
        <v>0</v>
      </c>
      <c r="F9" s="47">
        <v>308.39999999999998</v>
      </c>
      <c r="G9" s="49">
        <f t="shared" ref="G9:G22" si="1">F9/$F$23%</f>
        <v>0.39137552507011508</v>
      </c>
      <c r="H9" s="49">
        <v>690.6</v>
      </c>
      <c r="I9" s="49">
        <v>690.6</v>
      </c>
      <c r="J9" s="65" t="s">
        <v>43</v>
      </c>
      <c r="R9" s="111"/>
    </row>
    <row r="10" spans="1:19" x14ac:dyDescent="0.3">
      <c r="A10" s="40" t="s">
        <v>30</v>
      </c>
      <c r="B10" s="70">
        <f t="shared" si="0"/>
        <v>13663.16</v>
      </c>
      <c r="C10" s="47">
        <v>8736.16</v>
      </c>
      <c r="D10" s="47">
        <v>30</v>
      </c>
      <c r="E10" s="47">
        <v>4897</v>
      </c>
      <c r="F10" s="47">
        <v>3246</v>
      </c>
      <c r="G10" s="49">
        <f t="shared" si="1"/>
        <v>4.1193416160103551</v>
      </c>
      <c r="H10" s="49">
        <f t="shared" ref="H10:H21" si="2">F10/B10*1000</f>
        <v>237.57315291630925</v>
      </c>
      <c r="I10" s="49">
        <f t="shared" ref="I10:I23" si="3">F10/C10*1000</f>
        <v>371.55912895368215</v>
      </c>
      <c r="J10" s="66" t="s">
        <v>44</v>
      </c>
      <c r="R10" s="111"/>
    </row>
    <row r="11" spans="1:19" x14ac:dyDescent="0.3">
      <c r="A11" s="40" t="s">
        <v>78</v>
      </c>
      <c r="B11" s="70">
        <f t="shared" si="0"/>
        <v>10610.89</v>
      </c>
      <c r="C11" s="47">
        <v>8033.7</v>
      </c>
      <c r="D11" s="47">
        <v>0</v>
      </c>
      <c r="E11" s="47">
        <v>2577.19</v>
      </c>
      <c r="F11" s="47">
        <v>4244.79</v>
      </c>
      <c r="G11" s="49">
        <f t="shared" si="1"/>
        <v>5.3868577012398635</v>
      </c>
      <c r="H11" s="49">
        <v>400.1</v>
      </c>
      <c r="I11" s="49">
        <f t="shared" si="3"/>
        <v>528.37297882669259</v>
      </c>
      <c r="J11" s="66" t="s">
        <v>76</v>
      </c>
      <c r="R11" s="111"/>
    </row>
    <row r="12" spans="1:19" x14ac:dyDescent="0.3">
      <c r="A12" s="40" t="s">
        <v>31</v>
      </c>
      <c r="B12" s="70">
        <f t="shared" si="0"/>
        <v>3847.57</v>
      </c>
      <c r="C12" s="47">
        <v>2001.9</v>
      </c>
      <c r="D12" s="47">
        <v>0</v>
      </c>
      <c r="E12" s="47">
        <v>1845.67</v>
      </c>
      <c r="F12" s="47">
        <v>1485.28</v>
      </c>
      <c r="G12" s="49">
        <f t="shared" si="1"/>
        <v>1.8848970164595997</v>
      </c>
      <c r="H12" s="49">
        <v>385.9</v>
      </c>
      <c r="I12" s="49">
        <v>741.8</v>
      </c>
      <c r="J12" s="66" t="s">
        <v>45</v>
      </c>
      <c r="R12" s="20"/>
      <c r="S12" s="112"/>
    </row>
    <row r="13" spans="1:19" x14ac:dyDescent="0.3">
      <c r="A13" s="41" t="s">
        <v>32</v>
      </c>
      <c r="B13" s="70">
        <v>8806</v>
      </c>
      <c r="C13" s="47">
        <v>6643.5</v>
      </c>
      <c r="D13" s="47">
        <v>0</v>
      </c>
      <c r="E13" s="47">
        <v>2161.98</v>
      </c>
      <c r="F13" s="47">
        <v>1975.9</v>
      </c>
      <c r="G13" s="49">
        <f t="shared" si="1"/>
        <v>2.5075191309534386</v>
      </c>
      <c r="H13" s="49">
        <f t="shared" si="2"/>
        <v>224.38110379286852</v>
      </c>
      <c r="I13" s="49">
        <f t="shared" si="3"/>
        <v>297.41852938962899</v>
      </c>
      <c r="J13" s="66" t="s">
        <v>46</v>
      </c>
      <c r="R13" s="20"/>
      <c r="S13" s="112"/>
    </row>
    <row r="14" spans="1:19" x14ac:dyDescent="0.3">
      <c r="A14" s="40" t="s">
        <v>33</v>
      </c>
      <c r="B14" s="70">
        <f t="shared" si="0"/>
        <v>2830.24</v>
      </c>
      <c r="C14" s="47">
        <v>983.4</v>
      </c>
      <c r="D14" s="47">
        <v>26</v>
      </c>
      <c r="E14" s="47">
        <v>1820.84</v>
      </c>
      <c r="F14" s="47">
        <v>245.44</v>
      </c>
      <c r="G14" s="49">
        <f t="shared" si="1"/>
        <v>0.31147603395982182</v>
      </c>
      <c r="H14" s="49">
        <v>86.6</v>
      </c>
      <c r="I14" s="49">
        <v>249.2</v>
      </c>
      <c r="J14" s="65" t="s">
        <v>52</v>
      </c>
      <c r="R14" s="20"/>
      <c r="S14" s="112"/>
    </row>
    <row r="15" spans="1:19" x14ac:dyDescent="0.3">
      <c r="A15" s="40" t="s">
        <v>34</v>
      </c>
      <c r="B15" s="70">
        <f t="shared" si="0"/>
        <v>25782.3</v>
      </c>
      <c r="C15" s="47">
        <v>25742.3</v>
      </c>
      <c r="D15" s="47">
        <v>0</v>
      </c>
      <c r="E15" s="47">
        <v>40</v>
      </c>
      <c r="F15" s="47">
        <v>10935.97</v>
      </c>
      <c r="G15" s="49">
        <f t="shared" si="1"/>
        <v>13.878310638459878</v>
      </c>
      <c r="H15" s="49">
        <f t="shared" si="2"/>
        <v>424.16580367151107</v>
      </c>
      <c r="I15" s="49">
        <f t="shared" si="3"/>
        <v>424.82489909604038</v>
      </c>
      <c r="J15" s="65" t="s">
        <v>53</v>
      </c>
      <c r="R15" s="20"/>
      <c r="S15" s="112"/>
    </row>
    <row r="16" spans="1:19" x14ac:dyDescent="0.3">
      <c r="A16" s="40" t="s">
        <v>79</v>
      </c>
      <c r="B16" s="70">
        <f t="shared" si="0"/>
        <v>23133.17</v>
      </c>
      <c r="C16" s="47">
        <v>21719</v>
      </c>
      <c r="D16" s="47">
        <v>108</v>
      </c>
      <c r="E16" s="47">
        <v>1306.17</v>
      </c>
      <c r="F16" s="47">
        <v>8517.73</v>
      </c>
      <c r="G16" s="49">
        <f t="shared" si="1"/>
        <v>10.809439206081295</v>
      </c>
      <c r="H16" s="49">
        <f t="shared" si="2"/>
        <v>368.20418472695269</v>
      </c>
      <c r="I16" s="49">
        <f t="shared" si="3"/>
        <v>392.17873751093515</v>
      </c>
      <c r="J16" s="67" t="s">
        <v>77</v>
      </c>
      <c r="R16" s="20"/>
      <c r="S16" s="112"/>
    </row>
    <row r="17" spans="1:19" x14ac:dyDescent="0.3">
      <c r="A17" s="40" t="s">
        <v>35</v>
      </c>
      <c r="B17" s="70">
        <f t="shared" si="0"/>
        <v>1343.88</v>
      </c>
      <c r="C17" s="47">
        <v>1343.88</v>
      </c>
      <c r="D17" s="47">
        <v>0</v>
      </c>
      <c r="E17" s="47">
        <v>0</v>
      </c>
      <c r="F17" s="47">
        <v>690.81</v>
      </c>
      <c r="G17" s="49">
        <f t="shared" si="1"/>
        <v>0.87667356184723144</v>
      </c>
      <c r="H17" s="49">
        <v>514.1</v>
      </c>
      <c r="I17" s="49">
        <v>514.1</v>
      </c>
      <c r="J17" s="67" t="s">
        <v>47</v>
      </c>
      <c r="L17" s="28"/>
      <c r="R17" s="113"/>
      <c r="S17" s="112"/>
    </row>
    <row r="18" spans="1:19" x14ac:dyDescent="0.3">
      <c r="A18" s="40" t="s">
        <v>36</v>
      </c>
      <c r="B18" s="70">
        <v>21909</v>
      </c>
      <c r="C18" s="47">
        <v>21696.78</v>
      </c>
      <c r="D18" s="47">
        <v>211.67</v>
      </c>
      <c r="E18" s="47">
        <v>0</v>
      </c>
      <c r="F18" s="47">
        <v>9126.02</v>
      </c>
      <c r="G18" s="49">
        <f t="shared" si="1"/>
        <v>11.581390626784604</v>
      </c>
      <c r="H18" s="49">
        <f t="shared" si="2"/>
        <v>416.54206034049935</v>
      </c>
      <c r="I18" s="49">
        <f t="shared" si="3"/>
        <v>420.61633108691711</v>
      </c>
      <c r="J18" s="67" t="s">
        <v>48</v>
      </c>
      <c r="R18" s="20"/>
      <c r="S18" s="112"/>
    </row>
    <row r="19" spans="1:19" x14ac:dyDescent="0.3">
      <c r="A19" s="40" t="s">
        <v>37</v>
      </c>
      <c r="B19" s="70">
        <f t="shared" si="0"/>
        <v>48455.91</v>
      </c>
      <c r="C19" s="47">
        <v>47494.91</v>
      </c>
      <c r="D19" s="47">
        <v>353.33</v>
      </c>
      <c r="E19" s="47">
        <v>607.66999999999996</v>
      </c>
      <c r="F19" s="47">
        <v>19418.93</v>
      </c>
      <c r="G19" s="49">
        <f t="shared" si="1"/>
        <v>24.643624919097959</v>
      </c>
      <c r="H19" s="49">
        <f t="shared" si="2"/>
        <v>400.75462415214156</v>
      </c>
      <c r="I19" s="49">
        <f t="shared" si="3"/>
        <v>408.86339188767806</v>
      </c>
      <c r="J19" s="67" t="s">
        <v>49</v>
      </c>
      <c r="R19" s="20"/>
      <c r="S19" s="112"/>
    </row>
    <row r="20" spans="1:19" x14ac:dyDescent="0.3">
      <c r="A20" s="40" t="s">
        <v>38</v>
      </c>
      <c r="B20" s="70">
        <f t="shared" si="0"/>
        <v>29637.42</v>
      </c>
      <c r="C20" s="47">
        <v>27345.09</v>
      </c>
      <c r="D20" s="47">
        <v>0</v>
      </c>
      <c r="E20" s="47">
        <v>2292.33</v>
      </c>
      <c r="F20" s="47">
        <v>12436.82</v>
      </c>
      <c r="G20" s="49">
        <f t="shared" si="1"/>
        <v>15.782966788918641</v>
      </c>
      <c r="H20" s="49">
        <f t="shared" si="2"/>
        <v>419.63234316617303</v>
      </c>
      <c r="I20" s="49">
        <f t="shared" si="3"/>
        <v>454.80998599748619</v>
      </c>
      <c r="J20" s="67" t="s">
        <v>70</v>
      </c>
      <c r="R20" s="20"/>
      <c r="S20" s="112"/>
    </row>
    <row r="21" spans="1:19" x14ac:dyDescent="0.3">
      <c r="A21" s="40" t="s">
        <v>39</v>
      </c>
      <c r="B21" s="70">
        <v>46789</v>
      </c>
      <c r="C21" s="47">
        <v>22748.32</v>
      </c>
      <c r="D21" s="47">
        <v>425.25</v>
      </c>
      <c r="E21" s="47">
        <v>23616.28</v>
      </c>
      <c r="F21" s="47">
        <v>6113.49</v>
      </c>
      <c r="G21" s="49">
        <v>7.7</v>
      </c>
      <c r="H21" s="49">
        <f t="shared" si="2"/>
        <v>130.66083908610997</v>
      </c>
      <c r="I21" s="49">
        <f t="shared" si="3"/>
        <v>268.74468092588813</v>
      </c>
      <c r="J21" s="78" t="s">
        <v>55</v>
      </c>
      <c r="R21" s="20"/>
      <c r="S21" s="112"/>
    </row>
    <row r="22" spans="1:19" x14ac:dyDescent="0.3">
      <c r="A22" s="40" t="s">
        <v>40</v>
      </c>
      <c r="B22" s="70">
        <f t="shared" si="0"/>
        <v>1209.83</v>
      </c>
      <c r="C22" s="47">
        <v>196.96</v>
      </c>
      <c r="D22" s="47">
        <v>0</v>
      </c>
      <c r="E22" s="47">
        <v>1012.87</v>
      </c>
      <c r="F22" s="47">
        <v>54</v>
      </c>
      <c r="G22" s="49">
        <f t="shared" si="1"/>
        <v>6.8528788436401478E-2</v>
      </c>
      <c r="H22" s="49">
        <f>F22/B22*1000</f>
        <v>44.634370118115775</v>
      </c>
      <c r="I22" s="49">
        <v>274.10000000000002</v>
      </c>
      <c r="J22" s="67" t="s">
        <v>54</v>
      </c>
      <c r="R22" s="20"/>
      <c r="S22" s="112"/>
    </row>
    <row r="23" spans="1:19" x14ac:dyDescent="0.3">
      <c r="A23" s="40" t="s">
        <v>21</v>
      </c>
      <c r="B23" s="70">
        <f>C23+D23+E23</f>
        <v>274965.90000000002</v>
      </c>
      <c r="C23" s="47">
        <f>SUM(C8:C22)</f>
        <v>195131.90000000002</v>
      </c>
      <c r="D23" s="47">
        <v>37601</v>
      </c>
      <c r="E23" s="47">
        <f>SUM(E8:E22)</f>
        <v>42233</v>
      </c>
      <c r="F23" s="47">
        <v>78799</v>
      </c>
      <c r="G23" s="49">
        <f>F23/$F$23%</f>
        <v>100</v>
      </c>
      <c r="H23" s="49">
        <f>F23/B23*1000</f>
        <v>286.57735377368607</v>
      </c>
      <c r="I23" s="49">
        <f t="shared" si="3"/>
        <v>403.82428500926801</v>
      </c>
      <c r="J23" s="65" t="s">
        <v>22</v>
      </c>
      <c r="M23" s="17"/>
      <c r="O23" s="17"/>
      <c r="R23" s="20"/>
      <c r="S23" s="112"/>
    </row>
    <row r="24" spans="1:19" ht="22.5" customHeight="1" x14ac:dyDescent="0.3">
      <c r="A24" s="173"/>
      <c r="B24" s="173"/>
      <c r="C24" s="173"/>
      <c r="D24" s="173"/>
      <c r="E24" s="173"/>
      <c r="F24" s="173"/>
      <c r="G24" s="173"/>
      <c r="H24" s="173"/>
      <c r="I24" s="22"/>
      <c r="J24" s="7"/>
      <c r="L24" s="28"/>
      <c r="R24" s="20"/>
      <c r="S24" s="112"/>
    </row>
    <row r="25" spans="1:19" ht="15.75" customHeight="1" x14ac:dyDescent="0.3">
      <c r="A25" s="79"/>
      <c r="B25" s="79"/>
      <c r="C25" s="79"/>
      <c r="D25" s="79"/>
      <c r="E25" s="148"/>
      <c r="F25" s="148"/>
      <c r="G25" s="79"/>
      <c r="H25" s="79"/>
      <c r="I25" s="80"/>
      <c r="J25" s="81"/>
      <c r="R25" s="20"/>
      <c r="S25" s="112"/>
    </row>
    <row r="26" spans="1:19" s="16" customFormat="1" ht="15" x14ac:dyDescent="0.25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R26" s="20"/>
      <c r="S26" s="112"/>
    </row>
    <row r="27" spans="1:19" s="16" customFormat="1" ht="15" x14ac:dyDescent="0.25">
      <c r="A27" s="182"/>
      <c r="B27" s="182"/>
      <c r="C27" s="182"/>
      <c r="D27" s="182"/>
      <c r="E27" s="182"/>
      <c r="F27" s="182"/>
      <c r="G27" s="182"/>
      <c r="H27" s="182"/>
      <c r="I27" s="182"/>
      <c r="J27" s="182"/>
    </row>
    <row r="28" spans="1:19" ht="15.6" x14ac:dyDescent="0.3">
      <c r="J28" s="13"/>
      <c r="M28" s="11"/>
    </row>
  </sheetData>
  <mergeCells count="17">
    <mergeCell ref="A1:J1"/>
    <mergeCell ref="A2:J2"/>
    <mergeCell ref="G4:G7"/>
    <mergeCell ref="A3:B3"/>
    <mergeCell ref="I3:J3"/>
    <mergeCell ref="A4:A7"/>
    <mergeCell ref="B4:C4"/>
    <mergeCell ref="D4:E4"/>
    <mergeCell ref="F4:F5"/>
    <mergeCell ref="J4:J7"/>
    <mergeCell ref="B5:C5"/>
    <mergeCell ref="D5:E5"/>
    <mergeCell ref="F6:F7"/>
    <mergeCell ref="E25:F25"/>
    <mergeCell ref="A24:H24"/>
    <mergeCell ref="A26:J26"/>
    <mergeCell ref="A27:J27"/>
  </mergeCells>
  <printOptions horizontalCentered="1" verticalCentered="1"/>
  <pageMargins left="0.25" right="0.25" top="0" bottom="0" header="0.3" footer="0.25"/>
  <pageSetup paperSize="9" orientation="portrait" r:id="rId1"/>
  <headerFooter>
    <oddFooter>&amp;C15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rightToLeft="1" tabSelected="1" topLeftCell="A21" zoomScale="130" zoomScaleNormal="130" workbookViewId="0">
      <selection activeCell="H9" sqref="H9"/>
    </sheetView>
  </sheetViews>
  <sheetFormatPr defaultRowHeight="14.4" x14ac:dyDescent="0.3"/>
  <cols>
    <col min="1" max="1" width="8.33203125" customWidth="1"/>
    <col min="2" max="2" width="8.6640625" customWidth="1"/>
    <col min="3" max="3" width="10.109375" bestFit="1" customWidth="1"/>
    <col min="4" max="4" width="9.6640625" style="26" customWidth="1"/>
    <col min="5" max="5" width="10.44140625" style="26" customWidth="1"/>
    <col min="6" max="6" width="10.109375" customWidth="1"/>
    <col min="7" max="7" width="8.33203125" customWidth="1"/>
    <col min="8" max="8" width="10.33203125" customWidth="1"/>
    <col min="9" max="9" width="11.33203125" customWidth="1"/>
  </cols>
  <sheetData>
    <row r="1" spans="1:17" ht="31.5" customHeight="1" x14ac:dyDescent="0.3">
      <c r="A1" s="162" t="s">
        <v>133</v>
      </c>
      <c r="B1" s="162"/>
      <c r="C1" s="162"/>
      <c r="D1" s="162"/>
      <c r="E1" s="162"/>
      <c r="F1" s="162"/>
      <c r="G1" s="162"/>
      <c r="H1" s="162"/>
      <c r="I1" s="162"/>
    </row>
    <row r="2" spans="1:17" ht="31.5" customHeight="1" x14ac:dyDescent="0.3">
      <c r="A2" s="167" t="s">
        <v>134</v>
      </c>
      <c r="B2" s="167"/>
      <c r="C2" s="167"/>
      <c r="D2" s="167"/>
      <c r="E2" s="167"/>
      <c r="F2" s="167"/>
      <c r="G2" s="167"/>
      <c r="H2" s="167"/>
      <c r="I2" s="167"/>
    </row>
    <row r="3" spans="1:17" ht="22.5" customHeight="1" x14ac:dyDescent="0.3">
      <c r="A3" s="165" t="s">
        <v>83</v>
      </c>
      <c r="B3" s="165"/>
      <c r="C3" s="84"/>
      <c r="D3" s="85"/>
      <c r="E3" s="85"/>
      <c r="F3" s="84"/>
      <c r="G3" s="84"/>
      <c r="H3" s="166" t="s">
        <v>92</v>
      </c>
      <c r="I3" s="166"/>
    </row>
    <row r="4" spans="1:17" ht="24.75" customHeight="1" x14ac:dyDescent="0.3">
      <c r="A4" s="151" t="s">
        <v>29</v>
      </c>
      <c r="B4" s="134" t="s">
        <v>8</v>
      </c>
      <c r="C4" s="135"/>
      <c r="D4" s="178" t="s">
        <v>9</v>
      </c>
      <c r="E4" s="179"/>
      <c r="F4" s="136" t="s">
        <v>122</v>
      </c>
      <c r="G4" s="3" t="s">
        <v>23</v>
      </c>
      <c r="H4" s="54" t="s">
        <v>10</v>
      </c>
      <c r="I4" s="131" t="s">
        <v>63</v>
      </c>
    </row>
    <row r="5" spans="1:17" ht="18" customHeight="1" x14ac:dyDescent="0.3">
      <c r="A5" s="151"/>
      <c r="B5" s="155" t="s">
        <v>11</v>
      </c>
      <c r="C5" s="156"/>
      <c r="D5" s="180" t="s">
        <v>12</v>
      </c>
      <c r="E5" s="181"/>
      <c r="F5" s="137"/>
      <c r="G5" s="4" t="s">
        <v>25</v>
      </c>
      <c r="H5" s="55" t="s">
        <v>24</v>
      </c>
      <c r="I5" s="132"/>
    </row>
    <row r="6" spans="1:17" ht="25.5" customHeight="1" x14ac:dyDescent="0.3">
      <c r="A6" s="151"/>
      <c r="B6" s="5" t="s">
        <v>110</v>
      </c>
      <c r="C6" s="5" t="s">
        <v>13</v>
      </c>
      <c r="D6" s="5" t="s">
        <v>14</v>
      </c>
      <c r="E6" s="5" t="s">
        <v>114</v>
      </c>
      <c r="F6" s="163" t="s">
        <v>16</v>
      </c>
      <c r="G6" s="5" t="s">
        <v>112</v>
      </c>
      <c r="H6" s="5" t="s">
        <v>13</v>
      </c>
      <c r="I6" s="132"/>
    </row>
    <row r="7" spans="1:17" ht="25.5" customHeight="1" x14ac:dyDescent="0.3">
      <c r="A7" s="151"/>
      <c r="B7" s="56" t="s">
        <v>17</v>
      </c>
      <c r="C7" s="56" t="s">
        <v>18</v>
      </c>
      <c r="D7" s="56" t="s">
        <v>19</v>
      </c>
      <c r="E7" s="56" t="s">
        <v>20</v>
      </c>
      <c r="F7" s="164"/>
      <c r="G7" s="56" t="s">
        <v>17</v>
      </c>
      <c r="H7" s="56" t="s">
        <v>18</v>
      </c>
      <c r="I7" s="133"/>
    </row>
    <row r="8" spans="1:17" ht="14.25" customHeight="1" x14ac:dyDescent="0.3">
      <c r="A8" s="40" t="s">
        <v>80</v>
      </c>
      <c r="B8" s="47">
        <f>C8+D8+E8</f>
        <v>36502.33</v>
      </c>
      <c r="C8" s="47">
        <v>0</v>
      </c>
      <c r="D8" s="47">
        <v>36447.33</v>
      </c>
      <c r="E8" s="47">
        <v>55</v>
      </c>
      <c r="F8" s="47">
        <v>0</v>
      </c>
      <c r="G8" s="49">
        <f>F8/B8*1000</f>
        <v>0</v>
      </c>
      <c r="H8" s="53">
        <v>0</v>
      </c>
      <c r="I8" s="64" t="s">
        <v>75</v>
      </c>
    </row>
    <row r="9" spans="1:17" ht="14.25" customHeight="1" x14ac:dyDescent="0.3">
      <c r="A9" s="88" t="s">
        <v>30</v>
      </c>
      <c r="B9" s="47">
        <f t="shared" ref="B9:B10" si="0">C9+D9+E9</f>
        <v>2243</v>
      </c>
      <c r="C9" s="86">
        <v>2169</v>
      </c>
      <c r="D9" s="86">
        <v>30</v>
      </c>
      <c r="E9" s="86">
        <v>44</v>
      </c>
      <c r="F9" s="86">
        <v>647.64</v>
      </c>
      <c r="G9" s="87">
        <v>288.89999999999998</v>
      </c>
      <c r="H9" s="53">
        <v>298.8</v>
      </c>
      <c r="I9" s="66" t="s">
        <v>44</v>
      </c>
      <c r="L9" s="104"/>
      <c r="M9" s="104"/>
      <c r="N9" s="104"/>
      <c r="O9" s="104"/>
      <c r="P9" s="104"/>
      <c r="Q9" s="104"/>
    </row>
    <row r="10" spans="1:17" ht="14.25" customHeight="1" x14ac:dyDescent="0.3">
      <c r="A10" s="88" t="s">
        <v>99</v>
      </c>
      <c r="B10" s="47">
        <f t="shared" si="0"/>
        <v>2323.3000000000002</v>
      </c>
      <c r="C10" s="86">
        <v>2086.3000000000002</v>
      </c>
      <c r="D10" s="86">
        <v>60</v>
      </c>
      <c r="E10" s="86">
        <v>177</v>
      </c>
      <c r="F10" s="86">
        <v>851.86</v>
      </c>
      <c r="G10" s="87">
        <v>366.8</v>
      </c>
      <c r="H10" s="49">
        <v>408.4</v>
      </c>
      <c r="I10" s="67" t="s">
        <v>77</v>
      </c>
      <c r="L10" s="104"/>
      <c r="M10" s="104"/>
      <c r="N10" s="104"/>
      <c r="O10" s="104"/>
      <c r="P10" s="104"/>
      <c r="Q10" s="104"/>
    </row>
    <row r="11" spans="1:17" ht="13.95" customHeight="1" x14ac:dyDescent="0.3">
      <c r="A11" s="40" t="s">
        <v>21</v>
      </c>
      <c r="B11" s="47">
        <v>41068</v>
      </c>
      <c r="C11" s="47">
        <f>SUM(C8:C10)</f>
        <v>4255.3</v>
      </c>
      <c r="D11" s="47">
        <f>SUM(D8:D10)</f>
        <v>36537.33</v>
      </c>
      <c r="E11" s="47">
        <f>SUM(E8:E10)</f>
        <v>276</v>
      </c>
      <c r="F11" s="47">
        <f>SUM(F8:F10)</f>
        <v>1499.5</v>
      </c>
      <c r="G11" s="49">
        <f>F11/B11*1000</f>
        <v>36.512613226843285</v>
      </c>
      <c r="H11" s="49">
        <v>352.5</v>
      </c>
      <c r="I11" s="65" t="s">
        <v>22</v>
      </c>
      <c r="L11" s="17"/>
    </row>
    <row r="12" spans="1:17" x14ac:dyDescent="0.3">
      <c r="A12" s="2"/>
      <c r="B12" s="8"/>
      <c r="C12" s="8"/>
      <c r="D12" s="20"/>
      <c r="E12" s="20"/>
      <c r="F12" s="8"/>
      <c r="G12" s="9"/>
      <c r="H12" s="9"/>
      <c r="I12" s="10"/>
    </row>
    <row r="13" spans="1:17" x14ac:dyDescent="0.3">
      <c r="B13" s="12"/>
      <c r="C13" s="2"/>
      <c r="D13" s="25"/>
      <c r="E13" s="25"/>
      <c r="F13" s="2"/>
    </row>
    <row r="14" spans="1:17" ht="30.75" customHeight="1" x14ac:dyDescent="0.3">
      <c r="A14" s="162" t="s">
        <v>131</v>
      </c>
      <c r="B14" s="162"/>
      <c r="C14" s="162"/>
      <c r="D14" s="162"/>
      <c r="E14" s="162"/>
      <c r="F14" s="162"/>
      <c r="G14" s="162"/>
      <c r="H14" s="162"/>
      <c r="I14" s="162"/>
    </row>
    <row r="15" spans="1:17" ht="35.25" customHeight="1" x14ac:dyDescent="0.3">
      <c r="A15" s="167" t="s">
        <v>132</v>
      </c>
      <c r="B15" s="167"/>
      <c r="C15" s="167"/>
      <c r="D15" s="167"/>
      <c r="E15" s="167"/>
      <c r="F15" s="167"/>
      <c r="G15" s="167"/>
      <c r="H15" s="167"/>
      <c r="I15" s="167"/>
      <c r="M15" s="17"/>
    </row>
    <row r="16" spans="1:17" ht="20.25" customHeight="1" x14ac:dyDescent="0.3">
      <c r="A16" s="165" t="s">
        <v>94</v>
      </c>
      <c r="B16" s="165"/>
      <c r="C16" s="11"/>
      <c r="D16" s="89"/>
      <c r="E16" s="89"/>
      <c r="F16" s="11"/>
      <c r="G16" s="11"/>
      <c r="H16" s="166" t="s">
        <v>95</v>
      </c>
      <c r="I16" s="166"/>
    </row>
    <row r="17" spans="1:19" ht="26.4" x14ac:dyDescent="0.3">
      <c r="A17" s="151" t="s">
        <v>29</v>
      </c>
      <c r="B17" s="134" t="s">
        <v>8</v>
      </c>
      <c r="C17" s="135"/>
      <c r="D17" s="178" t="s">
        <v>9</v>
      </c>
      <c r="E17" s="179"/>
      <c r="F17" s="136" t="s">
        <v>111</v>
      </c>
      <c r="G17" s="3" t="s">
        <v>23</v>
      </c>
      <c r="H17" s="54" t="s">
        <v>10</v>
      </c>
      <c r="I17" s="131" t="s">
        <v>63</v>
      </c>
    </row>
    <row r="18" spans="1:19" ht="19.5" customHeight="1" x14ac:dyDescent="0.3">
      <c r="A18" s="151"/>
      <c r="B18" s="155" t="s">
        <v>11</v>
      </c>
      <c r="C18" s="156"/>
      <c r="D18" s="180" t="s">
        <v>12</v>
      </c>
      <c r="E18" s="181"/>
      <c r="F18" s="137"/>
      <c r="G18" s="4" t="s">
        <v>25</v>
      </c>
      <c r="H18" s="55" t="s">
        <v>24</v>
      </c>
      <c r="I18" s="132"/>
    </row>
    <row r="19" spans="1:19" ht="26.4" x14ac:dyDescent="0.3">
      <c r="A19" s="151"/>
      <c r="B19" s="5" t="s">
        <v>112</v>
      </c>
      <c r="C19" s="5" t="s">
        <v>13</v>
      </c>
      <c r="D19" s="5" t="s">
        <v>14</v>
      </c>
      <c r="E19" s="5" t="s">
        <v>114</v>
      </c>
      <c r="F19" s="163" t="s">
        <v>16</v>
      </c>
      <c r="G19" s="5" t="s">
        <v>112</v>
      </c>
      <c r="H19" s="5" t="s">
        <v>13</v>
      </c>
      <c r="I19" s="132"/>
    </row>
    <row r="20" spans="1:19" ht="26.4" x14ac:dyDescent="0.3">
      <c r="A20" s="151"/>
      <c r="B20" s="56" t="s">
        <v>17</v>
      </c>
      <c r="C20" s="56" t="s">
        <v>18</v>
      </c>
      <c r="D20" s="56" t="s">
        <v>19</v>
      </c>
      <c r="E20" s="56" t="s">
        <v>20</v>
      </c>
      <c r="F20" s="164"/>
      <c r="G20" s="56" t="s">
        <v>17</v>
      </c>
      <c r="H20" s="56" t="s">
        <v>18</v>
      </c>
      <c r="I20" s="133"/>
      <c r="M20" s="17"/>
    </row>
    <row r="21" spans="1:19" x14ac:dyDescent="0.3">
      <c r="A21" s="91" t="s">
        <v>28</v>
      </c>
      <c r="B21" s="48">
        <f>C21+D21+E21</f>
        <v>446</v>
      </c>
      <c r="C21" s="48">
        <v>446</v>
      </c>
      <c r="D21" s="47">
        <v>0</v>
      </c>
      <c r="E21" s="47">
        <v>0</v>
      </c>
      <c r="F21" s="48">
        <v>308.42</v>
      </c>
      <c r="G21" s="50">
        <v>690.6</v>
      </c>
      <c r="H21" s="90">
        <v>690.6</v>
      </c>
      <c r="I21" s="65" t="s">
        <v>43</v>
      </c>
      <c r="M21" s="17"/>
    </row>
    <row r="22" spans="1:19" x14ac:dyDescent="0.3">
      <c r="A22" s="91" t="s">
        <v>30</v>
      </c>
      <c r="B22" s="48">
        <f t="shared" ref="B22:B34" si="1">C22+D22+E22</f>
        <v>11420.16</v>
      </c>
      <c r="C22" s="48">
        <v>6567.16</v>
      </c>
      <c r="D22" s="47">
        <v>0</v>
      </c>
      <c r="E22" s="47">
        <v>4853</v>
      </c>
      <c r="F22" s="48">
        <v>2598</v>
      </c>
      <c r="G22" s="50">
        <f>F22/B22*1000</f>
        <v>227.49243443174177</v>
      </c>
      <c r="H22" s="90">
        <f>F22/C22*1000</f>
        <v>395.60479720305273</v>
      </c>
      <c r="I22" s="66" t="s">
        <v>44</v>
      </c>
    </row>
    <row r="23" spans="1:19" x14ac:dyDescent="0.3">
      <c r="A23" s="92" t="s">
        <v>78</v>
      </c>
      <c r="B23" s="48">
        <f t="shared" si="1"/>
        <v>10610.89</v>
      </c>
      <c r="C23" s="48">
        <v>8033.7</v>
      </c>
      <c r="D23" s="47">
        <v>0</v>
      </c>
      <c r="E23" s="47">
        <v>2577.19</v>
      </c>
      <c r="F23" s="48">
        <v>4244.79</v>
      </c>
      <c r="G23" s="50">
        <v>400.1</v>
      </c>
      <c r="H23" s="90">
        <f t="shared" ref="H23:H35" si="2">F23/C23*1000</f>
        <v>528.37297882669259</v>
      </c>
      <c r="I23" s="66" t="s">
        <v>76</v>
      </c>
      <c r="M23" s="104"/>
      <c r="N23" s="104"/>
      <c r="O23" s="104"/>
      <c r="P23" s="104"/>
      <c r="Q23" s="104"/>
      <c r="R23" s="104"/>
      <c r="S23" s="104"/>
    </row>
    <row r="24" spans="1:19" x14ac:dyDescent="0.3">
      <c r="A24" s="93" t="s">
        <v>31</v>
      </c>
      <c r="B24" s="48">
        <f t="shared" si="1"/>
        <v>3847.57</v>
      </c>
      <c r="C24" s="48">
        <v>2001.9</v>
      </c>
      <c r="D24" s="47">
        <v>0</v>
      </c>
      <c r="E24" s="47">
        <v>1845.67</v>
      </c>
      <c r="F24" s="48">
        <v>1485.28</v>
      </c>
      <c r="G24" s="50">
        <v>385.9</v>
      </c>
      <c r="H24" s="90">
        <v>741.8</v>
      </c>
      <c r="I24" s="66" t="s">
        <v>45</v>
      </c>
    </row>
    <row r="25" spans="1:19" x14ac:dyDescent="0.3">
      <c r="A25" s="93" t="s">
        <v>32</v>
      </c>
      <c r="B25" s="48">
        <v>8806</v>
      </c>
      <c r="C25" s="48">
        <v>6643.5</v>
      </c>
      <c r="D25" s="47">
        <v>0</v>
      </c>
      <c r="E25" s="47">
        <v>2161.98</v>
      </c>
      <c r="F25" s="48">
        <v>1975.94</v>
      </c>
      <c r="G25" s="50">
        <f t="shared" ref="G25:G35" si="3">F25/B25*1000</f>
        <v>224.38564615035202</v>
      </c>
      <c r="H25" s="90">
        <f t="shared" si="2"/>
        <v>297.42455031233538</v>
      </c>
      <c r="I25" s="66" t="s">
        <v>46</v>
      </c>
    </row>
    <row r="26" spans="1:19" x14ac:dyDescent="0.3">
      <c r="A26" s="93" t="s">
        <v>33</v>
      </c>
      <c r="B26" s="48">
        <f t="shared" si="1"/>
        <v>2830.24</v>
      </c>
      <c r="C26" s="48">
        <v>983.4</v>
      </c>
      <c r="D26" s="47">
        <v>26</v>
      </c>
      <c r="E26" s="47">
        <v>1820.84</v>
      </c>
      <c r="F26" s="48">
        <v>245.44</v>
      </c>
      <c r="G26" s="50">
        <v>86.6</v>
      </c>
      <c r="H26" s="90">
        <v>249.2</v>
      </c>
      <c r="I26" s="65" t="s">
        <v>52</v>
      </c>
    </row>
    <row r="27" spans="1:19" x14ac:dyDescent="0.3">
      <c r="A27" s="93" t="s">
        <v>34</v>
      </c>
      <c r="B27" s="48">
        <f t="shared" si="1"/>
        <v>25782.33</v>
      </c>
      <c r="C27" s="48">
        <v>25742.33</v>
      </c>
      <c r="D27" s="47">
        <v>0</v>
      </c>
      <c r="E27" s="47">
        <v>40</v>
      </c>
      <c r="F27" s="48">
        <v>10935.97</v>
      </c>
      <c r="G27" s="50">
        <f t="shared" si="3"/>
        <v>424.16531011743308</v>
      </c>
      <c r="H27" s="90">
        <f t="shared" si="2"/>
        <v>424.82440400694105</v>
      </c>
      <c r="I27" s="65" t="s">
        <v>53</v>
      </c>
    </row>
    <row r="28" spans="1:19" x14ac:dyDescent="0.3">
      <c r="A28" s="93" t="s">
        <v>79</v>
      </c>
      <c r="B28" s="48">
        <v>20810</v>
      </c>
      <c r="C28" s="48">
        <v>19633.439999999999</v>
      </c>
      <c r="D28" s="47">
        <v>48</v>
      </c>
      <c r="E28" s="47">
        <v>1129.17</v>
      </c>
      <c r="F28" s="48">
        <v>7665.87</v>
      </c>
      <c r="G28" s="50">
        <f t="shared" si="3"/>
        <v>368.37433925997112</v>
      </c>
      <c r="H28" s="90">
        <v>390.5</v>
      </c>
      <c r="I28" s="67" t="s">
        <v>77</v>
      </c>
    </row>
    <row r="29" spans="1:19" x14ac:dyDescent="0.3">
      <c r="A29" s="93" t="s">
        <v>35</v>
      </c>
      <c r="B29" s="48">
        <f t="shared" si="1"/>
        <v>1343.88</v>
      </c>
      <c r="C29" s="48">
        <v>1343.88</v>
      </c>
      <c r="D29" s="47">
        <v>0</v>
      </c>
      <c r="E29" s="47">
        <v>0</v>
      </c>
      <c r="F29" s="48">
        <v>690.81</v>
      </c>
      <c r="G29" s="50">
        <v>514.1</v>
      </c>
      <c r="H29" s="90">
        <v>514.1</v>
      </c>
      <c r="I29" s="67" t="s">
        <v>47</v>
      </c>
    </row>
    <row r="30" spans="1:19" x14ac:dyDescent="0.3">
      <c r="A30" s="93" t="s">
        <v>36</v>
      </c>
      <c r="B30" s="48">
        <v>21909</v>
      </c>
      <c r="C30" s="48">
        <v>21696.78</v>
      </c>
      <c r="D30" s="47">
        <v>211.67</v>
      </c>
      <c r="E30" s="47">
        <v>0</v>
      </c>
      <c r="F30" s="48">
        <v>9126.02</v>
      </c>
      <c r="G30" s="50">
        <f t="shared" si="3"/>
        <v>416.54206034049935</v>
      </c>
      <c r="H30" s="90">
        <f t="shared" si="2"/>
        <v>420.61633108691711</v>
      </c>
      <c r="I30" s="67" t="s">
        <v>48</v>
      </c>
    </row>
    <row r="31" spans="1:19" x14ac:dyDescent="0.3">
      <c r="A31" s="93" t="s">
        <v>37</v>
      </c>
      <c r="B31" s="48">
        <f t="shared" si="1"/>
        <v>48455.91</v>
      </c>
      <c r="C31" s="48">
        <v>47494.91</v>
      </c>
      <c r="D31" s="47">
        <v>353.33</v>
      </c>
      <c r="E31" s="47">
        <v>607.66999999999996</v>
      </c>
      <c r="F31" s="48">
        <v>19418.93</v>
      </c>
      <c r="G31" s="50">
        <f t="shared" si="3"/>
        <v>400.75462415214156</v>
      </c>
      <c r="H31" s="90">
        <f t="shared" si="2"/>
        <v>408.86339188767806</v>
      </c>
      <c r="I31" s="67" t="s">
        <v>49</v>
      </c>
    </row>
    <row r="32" spans="1:19" x14ac:dyDescent="0.3">
      <c r="A32" s="93" t="s">
        <v>56</v>
      </c>
      <c r="B32" s="48">
        <f t="shared" si="1"/>
        <v>29637.42</v>
      </c>
      <c r="C32" s="48">
        <v>27345.09</v>
      </c>
      <c r="D32" s="47">
        <v>0</v>
      </c>
      <c r="E32" s="47">
        <v>2292.33</v>
      </c>
      <c r="F32" s="48">
        <v>12436.82</v>
      </c>
      <c r="G32" s="50">
        <f>F32/B32*1000</f>
        <v>419.63234316617303</v>
      </c>
      <c r="H32" s="90">
        <f>F32/C32*1000</f>
        <v>454.80998599748619</v>
      </c>
      <c r="I32" s="67" t="s">
        <v>70</v>
      </c>
    </row>
    <row r="33" spans="1:17" x14ac:dyDescent="0.3">
      <c r="A33" s="93" t="s">
        <v>39</v>
      </c>
      <c r="B33" s="48">
        <v>46789</v>
      </c>
      <c r="C33" s="48">
        <v>22748.32</v>
      </c>
      <c r="D33" s="47">
        <v>425.25</v>
      </c>
      <c r="E33" s="47">
        <v>23616.28</v>
      </c>
      <c r="F33" s="48">
        <v>6113.49</v>
      </c>
      <c r="G33" s="50">
        <f>F33/B33*1000</f>
        <v>130.66083908610997</v>
      </c>
      <c r="H33" s="90">
        <f>F33/C33*1000</f>
        <v>268.74468092588813</v>
      </c>
      <c r="I33" s="78" t="s">
        <v>55</v>
      </c>
    </row>
    <row r="34" spans="1:17" x14ac:dyDescent="0.3">
      <c r="A34" s="93" t="s">
        <v>40</v>
      </c>
      <c r="B34" s="48">
        <f t="shared" si="1"/>
        <v>1209.83</v>
      </c>
      <c r="C34" s="48">
        <v>196.96</v>
      </c>
      <c r="D34" s="47">
        <v>0</v>
      </c>
      <c r="E34" s="47">
        <v>1012.87</v>
      </c>
      <c r="F34" s="48">
        <v>54.31</v>
      </c>
      <c r="G34" s="50">
        <v>44.6</v>
      </c>
      <c r="H34" s="90">
        <v>274.10000000000002</v>
      </c>
      <c r="I34" s="67" t="s">
        <v>54</v>
      </c>
    </row>
    <row r="35" spans="1:17" x14ac:dyDescent="0.3">
      <c r="A35" s="94" t="s">
        <v>21</v>
      </c>
      <c r="B35" s="48">
        <v>233898</v>
      </c>
      <c r="C35" s="48">
        <f>SUM(C21:C34)</f>
        <v>190877.37</v>
      </c>
      <c r="D35" s="48">
        <f>SUM(D21:D34)</f>
        <v>1064.25</v>
      </c>
      <c r="E35" s="48">
        <f>SUM(E21:E34)</f>
        <v>41957</v>
      </c>
      <c r="F35" s="48">
        <v>77299</v>
      </c>
      <c r="G35" s="50">
        <f t="shared" si="3"/>
        <v>330.48166294709659</v>
      </c>
      <c r="H35" s="90">
        <f t="shared" si="2"/>
        <v>404.96681193794734</v>
      </c>
      <c r="I35" s="65" t="s">
        <v>22</v>
      </c>
      <c r="K35" s="17"/>
      <c r="L35" s="17"/>
      <c r="M35" s="17"/>
      <c r="N35" s="28"/>
      <c r="O35" s="17"/>
    </row>
    <row r="36" spans="1:17" x14ac:dyDescent="0.3">
      <c r="I36" s="103"/>
      <c r="K36" s="104"/>
      <c r="L36" s="104"/>
      <c r="M36" s="104"/>
      <c r="N36" s="104"/>
      <c r="O36" s="104"/>
      <c r="P36" s="104"/>
      <c r="Q36" s="104"/>
    </row>
    <row r="37" spans="1:17" s="18" customFormat="1" ht="15" customHeight="1" x14ac:dyDescent="0.3">
      <c r="D37" s="24"/>
      <c r="E37" s="24"/>
    </row>
    <row r="38" spans="1:17" s="18" customFormat="1" ht="15" customHeight="1" x14ac:dyDescent="0.3">
      <c r="D38" s="24"/>
      <c r="E38" s="24"/>
    </row>
    <row r="39" spans="1:17" x14ac:dyDescent="0.3">
      <c r="B39" s="17"/>
      <c r="C39" s="17"/>
      <c r="D39" s="17"/>
      <c r="E39" s="17"/>
      <c r="F39" s="17"/>
      <c r="G39" s="17"/>
      <c r="H39" s="17"/>
    </row>
    <row r="40" spans="1:17" x14ac:dyDescent="0.3">
      <c r="B40" s="17"/>
      <c r="C40" s="17"/>
      <c r="D40" s="27"/>
      <c r="E40" s="27"/>
      <c r="F40" s="17"/>
    </row>
    <row r="41" spans="1:17" x14ac:dyDescent="0.3">
      <c r="B41" s="17"/>
    </row>
    <row r="42" spans="1:17" x14ac:dyDescent="0.3">
      <c r="E42" s="27"/>
    </row>
    <row r="51" spans="2:6" x14ac:dyDescent="0.3">
      <c r="B51" s="17"/>
      <c r="C51" s="17"/>
      <c r="F51" s="17"/>
    </row>
  </sheetData>
  <mergeCells count="24">
    <mergeCell ref="A15:I15"/>
    <mergeCell ref="A17:A20"/>
    <mergeCell ref="B17:C17"/>
    <mergeCell ref="D17:E17"/>
    <mergeCell ref="F17:F18"/>
    <mergeCell ref="I17:I20"/>
    <mergeCell ref="B18:C18"/>
    <mergeCell ref="D18:E18"/>
    <mergeCell ref="F19:F20"/>
    <mergeCell ref="H16:I16"/>
    <mergeCell ref="A16:B16"/>
    <mergeCell ref="A1:I1"/>
    <mergeCell ref="A4:A7"/>
    <mergeCell ref="B4:C4"/>
    <mergeCell ref="D4:E4"/>
    <mergeCell ref="A14:I14"/>
    <mergeCell ref="A2:I2"/>
    <mergeCell ref="F4:F5"/>
    <mergeCell ref="I4:I7"/>
    <mergeCell ref="B5:C5"/>
    <mergeCell ref="D5:E5"/>
    <mergeCell ref="F6:F7"/>
    <mergeCell ref="H3:I3"/>
    <mergeCell ref="A3:B3"/>
  </mergeCells>
  <printOptions horizontalCentered="1" verticalCentered="1"/>
  <pageMargins left="0.25" right="0.25" top="0.25" bottom="0.25" header="0.31496062992126" footer="0.31496062992126"/>
  <pageSetup paperSize="9" orientation="portrait" r:id="rId1"/>
  <headerFooter>
    <oddFooter>&amp;C16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rightToLeft="1" workbookViewId="0">
      <selection activeCell="H13" sqref="H13"/>
    </sheetView>
  </sheetViews>
  <sheetFormatPr defaultRowHeight="14.4" x14ac:dyDescent="0.3"/>
  <cols>
    <col min="1" max="1" width="6.44140625" customWidth="1"/>
    <col min="2" max="2" width="11.33203125" customWidth="1"/>
    <col min="3" max="3" width="14.44140625" customWidth="1"/>
    <col min="4" max="4" width="12" customWidth="1"/>
    <col min="5" max="5" width="14.109375" customWidth="1"/>
    <col min="6" max="6" width="11.44140625" customWidth="1"/>
  </cols>
  <sheetData>
    <row r="1" spans="1:29" ht="18" customHeight="1" x14ac:dyDescent="0.3"/>
    <row r="2" spans="1:29" ht="18" customHeight="1" x14ac:dyDescent="0.3"/>
    <row r="4" spans="1:29" ht="35.25" customHeight="1" x14ac:dyDescent="0.3">
      <c r="B4" s="162" t="s">
        <v>135</v>
      </c>
      <c r="C4" s="162"/>
      <c r="D4" s="162"/>
      <c r="E4" s="162"/>
      <c r="F4" s="162"/>
    </row>
    <row r="5" spans="1:29" ht="39" customHeight="1" x14ac:dyDescent="0.3">
      <c r="B5" s="167" t="s">
        <v>136</v>
      </c>
      <c r="C5" s="167"/>
      <c r="D5" s="167"/>
      <c r="E5" s="167"/>
      <c r="F5" s="167"/>
    </row>
    <row r="6" spans="1:29" ht="21" customHeight="1" x14ac:dyDescent="0.3">
      <c r="B6" s="77" t="s">
        <v>93</v>
      </c>
      <c r="C6" s="11"/>
      <c r="D6" s="11"/>
      <c r="E6" s="166" t="s">
        <v>69</v>
      </c>
      <c r="F6" s="166"/>
    </row>
    <row r="7" spans="1:29" ht="30" customHeight="1" x14ac:dyDescent="0.3">
      <c r="B7" s="142" t="s">
        <v>66</v>
      </c>
      <c r="C7" s="5" t="s">
        <v>61</v>
      </c>
      <c r="D7" s="5" t="s">
        <v>58</v>
      </c>
      <c r="E7" s="5" t="s">
        <v>115</v>
      </c>
      <c r="F7" s="131" t="s">
        <v>60</v>
      </c>
    </row>
    <row r="8" spans="1:29" ht="39.6" customHeight="1" x14ac:dyDescent="0.3">
      <c r="B8" s="144"/>
      <c r="C8" s="56" t="s">
        <v>62</v>
      </c>
      <c r="D8" s="96" t="s">
        <v>98</v>
      </c>
      <c r="E8" s="96" t="s">
        <v>86</v>
      </c>
      <c r="F8" s="133"/>
    </row>
    <row r="9" spans="1:29" ht="34.200000000000003" customHeight="1" x14ac:dyDescent="0.3">
      <c r="B9" s="46" t="s">
        <v>6</v>
      </c>
      <c r="C9" s="74">
        <f>جدول8!C23</f>
        <v>195131.90000000002</v>
      </c>
      <c r="D9" s="109">
        <v>1125.5999999999999</v>
      </c>
      <c r="E9" s="74">
        <v>219641</v>
      </c>
      <c r="F9" s="83" t="s">
        <v>27</v>
      </c>
    </row>
    <row r="10" spans="1:29" s="22" customFormat="1" ht="15" customHeigh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s="22" customFormat="1" ht="15" customHeight="1" x14ac:dyDescent="0.3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</sheetData>
  <mergeCells count="5">
    <mergeCell ref="B4:F4"/>
    <mergeCell ref="B5:F5"/>
    <mergeCell ref="B7:B8"/>
    <mergeCell ref="E6:F6"/>
    <mergeCell ref="F7:F8"/>
  </mergeCells>
  <printOptions horizontalCentered="1" verticalCentered="1"/>
  <pageMargins left="0.25" right="3" top="0.25" bottom="0.25" header="0.31496062992126" footer="0.31496062992126"/>
  <pageSetup paperSize="9" orientation="landscape" r:id="rId1"/>
  <headerFooter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جدول 1</vt:lpstr>
      <vt:lpstr>جدول 2</vt:lpstr>
      <vt:lpstr>جدول3</vt:lpstr>
      <vt:lpstr>جدول4و5</vt:lpstr>
      <vt:lpstr>جدول6</vt:lpstr>
      <vt:lpstr>جدول7</vt:lpstr>
      <vt:lpstr>جدول8</vt:lpstr>
      <vt:lpstr>جدول10و9</vt:lpstr>
      <vt:lpstr>جدول13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Zeina abdalla</dc:creator>
  <cp:lastModifiedBy>hp</cp:lastModifiedBy>
  <cp:lastPrinted>2025-11-13T07:23:01Z</cp:lastPrinted>
  <dcterms:created xsi:type="dcterms:W3CDTF">2012-08-05T06:59:01Z</dcterms:created>
  <dcterms:modified xsi:type="dcterms:W3CDTF">2026-03-12T07:05:45Z</dcterms:modified>
</cp:coreProperties>
</file>